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885" tabRatio="816" activeTab="2"/>
  </bookViews>
  <sheets>
    <sheet name="資金収支計算書" sheetId="1" r:id="rId1"/>
    <sheet name="資金収支内訳表" sheetId="2" r:id="rId2"/>
    <sheet name="事業活動計算書" sheetId="3" r:id="rId3"/>
    <sheet name="事業活動内訳表" sheetId="4" r:id="rId4"/>
  </sheets>
  <definedNames>
    <definedName name="_xlnm.Print_Area" localSheetId="0">'資金収支計算書'!$A$1:$L$64</definedName>
    <definedName name="_xlnm.Print_Area" localSheetId="1">'資金収支内訳表'!$A$1:$N$68</definedName>
    <definedName name="_xlnm.Print_Area" localSheetId="2">'事業活動計算書'!$A$1:$L$58</definedName>
    <definedName name="_xlnm.Print_Area" localSheetId="3">'事業活動内訳表'!$A$1:$N$62</definedName>
  </definedNames>
  <calcPr fullCalcOnLoad="1"/>
</workbook>
</file>

<file path=xl/sharedStrings.xml><?xml version="1.0" encoding="utf-8"?>
<sst xmlns="http://schemas.openxmlformats.org/spreadsheetml/2006/main" count="404" uniqueCount="186">
  <si>
    <t>収</t>
  </si>
  <si>
    <t>大区分</t>
  </si>
  <si>
    <t>会費収入</t>
  </si>
  <si>
    <t>寄付金収入</t>
  </si>
  <si>
    <t>受託金収入</t>
  </si>
  <si>
    <t>入</t>
  </si>
  <si>
    <t>活</t>
  </si>
  <si>
    <t>動</t>
  </si>
  <si>
    <t>よ</t>
  </si>
  <si>
    <t>人件費支出</t>
  </si>
  <si>
    <t>支</t>
  </si>
  <si>
    <t>出</t>
  </si>
  <si>
    <t>事務費支出</t>
  </si>
  <si>
    <t>事業費支出</t>
  </si>
  <si>
    <t>助成金支出</t>
  </si>
  <si>
    <t>負担金支出</t>
  </si>
  <si>
    <t>備</t>
  </si>
  <si>
    <t>等</t>
  </si>
  <si>
    <t>施設整備等収入計（４）</t>
  </si>
  <si>
    <t>施設整備等支出計（５）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</si>
  <si>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</si>
  <si>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</si>
  <si>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</si>
  <si>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施設整備等資金収支差額（６）＝（４）－（５）</t>
  </si>
  <si>
    <t>る</t>
  </si>
  <si>
    <t>に</t>
  </si>
  <si>
    <t>入</t>
  </si>
  <si>
    <t>(単位．円）</t>
  </si>
  <si>
    <t>事業収入</t>
  </si>
  <si>
    <t>貸付事業収入</t>
  </si>
  <si>
    <t>受取利息配分金収入</t>
  </si>
  <si>
    <t>施設整備等寄付金収入</t>
  </si>
  <si>
    <t>固定資産売却収入</t>
  </si>
  <si>
    <t>固定資産取得支出</t>
  </si>
  <si>
    <t>事</t>
  </si>
  <si>
    <t>業</t>
  </si>
  <si>
    <t>の</t>
  </si>
  <si>
    <t>部</t>
  </si>
  <si>
    <t>の部</t>
  </si>
  <si>
    <t>国庫補助金等
特別積立金積立額</t>
  </si>
  <si>
    <t>事業活動収入計（１）</t>
  </si>
  <si>
    <t>事業活動支出計（２）</t>
  </si>
  <si>
    <t>基本金取崩額（１４）</t>
  </si>
  <si>
    <t>基本金組入額（１５）</t>
  </si>
  <si>
    <t>その他の積立金積立額（１７）</t>
  </si>
  <si>
    <t>その他の積立金取崩額（１６）</t>
  </si>
  <si>
    <t>減価償却費</t>
  </si>
  <si>
    <t>差</t>
  </si>
  <si>
    <t>事業活動収入計（１）</t>
  </si>
  <si>
    <t>特</t>
  </si>
  <si>
    <t>別</t>
  </si>
  <si>
    <t>る施</t>
  </si>
  <si>
    <t>収設</t>
  </si>
  <si>
    <t>支整</t>
  </si>
  <si>
    <t>貸付金特定預金積立額</t>
  </si>
  <si>
    <t>福祉基金積立額</t>
  </si>
  <si>
    <t>額</t>
  </si>
  <si>
    <t>の繰</t>
  </si>
  <si>
    <t>部越</t>
  </si>
  <si>
    <t>福祉基金取崩額</t>
  </si>
  <si>
    <t>支</t>
  </si>
  <si>
    <t>そ</t>
  </si>
  <si>
    <t>の</t>
  </si>
  <si>
    <t>他</t>
  </si>
  <si>
    <t>大区分</t>
  </si>
  <si>
    <t>勘定科目</t>
  </si>
  <si>
    <t>予算
（A)</t>
  </si>
  <si>
    <t>決算
（B)</t>
  </si>
  <si>
    <t>差異
（A-B)</t>
  </si>
  <si>
    <t>サ</t>
  </si>
  <si>
    <t>ー</t>
  </si>
  <si>
    <t>ビ</t>
  </si>
  <si>
    <t>ス</t>
  </si>
  <si>
    <t>増</t>
  </si>
  <si>
    <t>減</t>
  </si>
  <si>
    <t>益</t>
  </si>
  <si>
    <t>当年度決算
（A)</t>
  </si>
  <si>
    <t>前年度決算
（B)</t>
  </si>
  <si>
    <t>増減</t>
  </si>
  <si>
    <t>増減
（A)-(B)</t>
  </si>
  <si>
    <t>費</t>
  </si>
  <si>
    <t>用</t>
  </si>
  <si>
    <t>収益</t>
  </si>
  <si>
    <t>費用</t>
  </si>
  <si>
    <t>サー</t>
  </si>
  <si>
    <t>ビス</t>
  </si>
  <si>
    <t>(自）平成27年4月1日（至）平成28年3月31日</t>
  </si>
  <si>
    <r>
      <t>事業活動資金収支差額（３）=</t>
    </r>
    <r>
      <rPr>
        <sz val="11"/>
        <rFont val="ＭＳ Ｐゴシック"/>
        <family val="3"/>
      </rPr>
      <t>(1)-(2)</t>
    </r>
  </si>
  <si>
    <t>その他の活動支出計（８）</t>
  </si>
  <si>
    <t>その他の活動収入計（７）</t>
  </si>
  <si>
    <t>その他の活動資金収支差額（９）＝（７）－（８）</t>
  </si>
  <si>
    <t>予備費支出（１０）</t>
  </si>
  <si>
    <t>サービス活動費用計（２）</t>
  </si>
  <si>
    <t>サービス活動増減差額（３）=(1)-(2)</t>
  </si>
  <si>
    <t>サービス活動外収益計（４）</t>
  </si>
  <si>
    <t>サービス活動外費用計（５）</t>
  </si>
  <si>
    <t>サービス活動外増減差額（６）＝（４）－（５）</t>
  </si>
  <si>
    <t>特別費用計（９）</t>
  </si>
  <si>
    <t>前期繰越活動増減差額（１２）</t>
  </si>
  <si>
    <t>当期末繰越活動増減差額（１３）＝（１１）＋（１２）</t>
  </si>
  <si>
    <t>　　(単位．円）</t>
  </si>
  <si>
    <t>(単位．円）</t>
  </si>
  <si>
    <t>　　　　　　　　　(自）平成27年4月1日（至）平成28年3月31日　　　　</t>
  </si>
  <si>
    <t>　　　　　　(自）平成27年4月1日（至）平成28年3月31日</t>
  </si>
  <si>
    <t>経常経費補助金収入</t>
  </si>
  <si>
    <t>介護保険事業収入</t>
  </si>
  <si>
    <t>障害福祉サービス収入</t>
  </si>
  <si>
    <t>その他の収入</t>
  </si>
  <si>
    <t>流動資産評価益等による資金増加額</t>
  </si>
  <si>
    <t>事務費支出</t>
  </si>
  <si>
    <t>貸付事業支出</t>
  </si>
  <si>
    <t>その他の支出</t>
  </si>
  <si>
    <t>流動資産評価損等による資金減少額</t>
  </si>
  <si>
    <t>事業区分間繰入金収入</t>
  </si>
  <si>
    <t>その他の活動による収入</t>
  </si>
  <si>
    <t>長期運営資金借入金元金償還支出</t>
  </si>
  <si>
    <t>事業区分間繰入金支出</t>
  </si>
  <si>
    <t>その他の活動による支出</t>
  </si>
  <si>
    <t>長期運営資金借入金収入</t>
  </si>
  <si>
    <t>積立資産取崩収入</t>
  </si>
  <si>
    <t>その他の活動による収入</t>
  </si>
  <si>
    <t>施設整備等寄附金収入</t>
  </si>
  <si>
    <t>会費収益</t>
  </si>
  <si>
    <t>寄付金収益</t>
  </si>
  <si>
    <t>受託金収益</t>
  </si>
  <si>
    <t>事業収益</t>
  </si>
  <si>
    <t>その他の収益</t>
  </si>
  <si>
    <t>経常経費補助金収益</t>
  </si>
  <si>
    <t>介護保険事業収益</t>
  </si>
  <si>
    <t>障害福祉サービス収益</t>
  </si>
  <si>
    <t>助成金費用</t>
  </si>
  <si>
    <t>負担金費用</t>
  </si>
  <si>
    <t>受取利息配分金収益</t>
  </si>
  <si>
    <t>その他のサービス活動外収益</t>
  </si>
  <si>
    <t>動外</t>
  </si>
  <si>
    <t>支払利息</t>
  </si>
  <si>
    <t>有価証券評価損</t>
  </si>
  <si>
    <t>有価証券売却損</t>
  </si>
  <si>
    <t>事業区分間繰入金収益</t>
  </si>
  <si>
    <t>特別収益計（8）</t>
  </si>
  <si>
    <t>特別費用差額（10）＝（８）－（９）</t>
  </si>
  <si>
    <t>当期活動増減差額合計（１１）＝（７）＋（10）</t>
  </si>
  <si>
    <t>次期繰越活動増減差額（18）＝(13)＋(14)-(15)+(16)-(17)</t>
  </si>
  <si>
    <t>経常経費補助金収益</t>
  </si>
  <si>
    <r>
      <t>経常増減差額（7）＝（3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>+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）</t>
    </r>
  </si>
  <si>
    <t>特別増減差額（10）＝（８）－（９）</t>
  </si>
  <si>
    <t>障害福祉サービス等事業収入</t>
  </si>
  <si>
    <t>経常経費補助金収入</t>
  </si>
  <si>
    <t>流動資産評価益等による資金増加額</t>
  </si>
  <si>
    <t>流動資産評価損による資金減少額</t>
  </si>
  <si>
    <t>長期運営資金借入金元金償還支出</t>
  </si>
  <si>
    <t>障害福祉サービス等事業収益</t>
  </si>
  <si>
    <t>基金積立資産取崩収入</t>
  </si>
  <si>
    <t>社会福祉事業</t>
  </si>
  <si>
    <t>公益事業</t>
  </si>
  <si>
    <t>合計</t>
  </si>
  <si>
    <t>内部取引消去</t>
  </si>
  <si>
    <t>法人合計</t>
  </si>
  <si>
    <t>平成27年度　資金収支内訳表</t>
  </si>
  <si>
    <t>平成27年度　資金収支計算書</t>
  </si>
  <si>
    <t>人件費</t>
  </si>
  <si>
    <t>事業費</t>
  </si>
  <si>
    <t>事務費</t>
  </si>
  <si>
    <t>施設整備等補助金収入</t>
  </si>
  <si>
    <t>施設整備等補助金収益</t>
  </si>
  <si>
    <t>支施</t>
  </si>
  <si>
    <t>設</t>
  </si>
  <si>
    <t>整</t>
  </si>
  <si>
    <t>事業区分間繰入金費用</t>
  </si>
  <si>
    <t>第1号の1様式</t>
  </si>
  <si>
    <t>第2号の１様式</t>
  </si>
  <si>
    <t>第1号の２様式</t>
  </si>
  <si>
    <t>第2号の2様式</t>
  </si>
  <si>
    <t>固定資産受贈額</t>
  </si>
  <si>
    <t>平成27年度　事業活動内訳表</t>
  </si>
  <si>
    <t>平成27年度　事業活動計算書</t>
  </si>
  <si>
    <t>サ</t>
  </si>
  <si>
    <t>ー</t>
  </si>
  <si>
    <t>ビ</t>
  </si>
  <si>
    <t>ス</t>
  </si>
  <si>
    <t>の</t>
  </si>
  <si>
    <t>サービス活動収益計（１）</t>
  </si>
  <si>
    <r>
      <t>経常増減差額（7）＝（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>+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）</t>
    </r>
  </si>
  <si>
    <t>積立資産支出</t>
  </si>
  <si>
    <t>固定資産
売却損・処分損</t>
  </si>
  <si>
    <t>固定資産
売却損・処分損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</si>
</sst>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38" fontId="7" fillId="0" borderId="10" xfId="48" applyFont="1" applyBorder="1" applyAlignment="1">
      <alignment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38" fontId="7" fillId="0" borderId="13" xfId="48" applyFont="1" applyBorder="1" applyAlignment="1">
      <alignment/>
    </xf>
    <xf numFmtId="38" fontId="7" fillId="0" borderId="14" xfId="48" applyFont="1" applyBorder="1" applyAlignment="1">
      <alignment/>
    </xf>
    <xf numFmtId="38" fontId="7" fillId="0" borderId="15" xfId="48" applyFont="1" applyBorder="1" applyAlignment="1">
      <alignment/>
    </xf>
    <xf numFmtId="38" fontId="7" fillId="0" borderId="16" xfId="48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20" xfId="48" applyFont="1" applyBorder="1" applyAlignment="1">
      <alignment horizontal="center"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25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/>
    </xf>
    <xf numFmtId="38" fontId="0" fillId="0" borderId="26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27" xfId="48" applyFont="1" applyBorder="1" applyAlignment="1">
      <alignment horizontal="right"/>
    </xf>
    <xf numFmtId="38" fontId="0" fillId="0" borderId="28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5" xfId="48" applyFont="1" applyBorder="1" applyAlignment="1">
      <alignment horizontal="right" vertical="center"/>
    </xf>
    <xf numFmtId="38" fontId="0" fillId="0" borderId="25" xfId="48" applyFont="1" applyBorder="1" applyAlignment="1">
      <alignment/>
    </xf>
    <xf numFmtId="38" fontId="0" fillId="0" borderId="23" xfId="48" applyFont="1" applyBorder="1" applyAlignment="1">
      <alignment horizontal="distributed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/>
    </xf>
    <xf numFmtId="38" fontId="0" fillId="0" borderId="29" xfId="48" applyFont="1" applyBorder="1" applyAlignment="1">
      <alignment horizontal="distributed"/>
    </xf>
    <xf numFmtId="38" fontId="0" fillId="0" borderId="30" xfId="48" applyFont="1" applyBorder="1" applyAlignment="1">
      <alignment/>
    </xf>
    <xf numFmtId="38" fontId="0" fillId="0" borderId="31" xfId="48" applyFont="1" applyBorder="1" applyAlignment="1">
      <alignment horizontal="distributed"/>
    </xf>
    <xf numFmtId="38" fontId="0" fillId="33" borderId="26" xfId="48" applyFont="1" applyFill="1" applyBorder="1" applyAlignment="1">
      <alignment/>
    </xf>
    <xf numFmtId="38" fontId="0" fillId="0" borderId="27" xfId="48" applyFont="1" applyBorder="1" applyAlignment="1">
      <alignment horizontal="right" vertical="center"/>
    </xf>
    <xf numFmtId="38" fontId="0" fillId="0" borderId="21" xfId="48" applyFont="1" applyBorder="1" applyAlignment="1">
      <alignment horizontal="center"/>
    </xf>
    <xf numFmtId="38" fontId="0" fillId="0" borderId="31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3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32" xfId="48" applyFont="1" applyBorder="1" applyAlignment="1">
      <alignment/>
    </xf>
    <xf numFmtId="38" fontId="6" fillId="0" borderId="24" xfId="48" applyFont="1" applyBorder="1" applyAlignment="1">
      <alignment horizontal="right"/>
    </xf>
    <xf numFmtId="38" fontId="6" fillId="0" borderId="26" xfId="48" applyFont="1" applyBorder="1" applyAlignment="1">
      <alignment horizontal="right"/>
    </xf>
    <xf numFmtId="38" fontId="0" fillId="0" borderId="27" xfId="48" applyFont="1" applyBorder="1" applyAlignment="1">
      <alignment/>
    </xf>
    <xf numFmtId="38" fontId="0" fillId="0" borderId="28" xfId="48" applyFont="1" applyBorder="1" applyAlignment="1">
      <alignment horizontal="distributed"/>
    </xf>
    <xf numFmtId="38" fontId="0" fillId="0" borderId="13" xfId="48" applyFont="1" applyBorder="1" applyAlignment="1">
      <alignment horizontal="center"/>
    </xf>
    <xf numFmtId="38" fontId="0" fillId="0" borderId="32" xfId="48" applyFont="1" applyBorder="1" applyAlignment="1">
      <alignment horizontal="center"/>
    </xf>
    <xf numFmtId="38" fontId="0" fillId="0" borderId="27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7" fillId="0" borderId="25" xfId="48" applyFont="1" applyBorder="1" applyAlignment="1">
      <alignment/>
    </xf>
    <xf numFmtId="38" fontId="7" fillId="0" borderId="33" xfId="48" applyFont="1" applyBorder="1" applyAlignment="1">
      <alignment/>
    </xf>
    <xf numFmtId="38" fontId="0" fillId="0" borderId="0" xfId="48" applyFont="1" applyAlignment="1">
      <alignment horizontal="center" vertical="center"/>
    </xf>
    <xf numFmtId="38" fontId="2" fillId="0" borderId="0" xfId="48" applyFont="1" applyAlignment="1">
      <alignment/>
    </xf>
    <xf numFmtId="38" fontId="0" fillId="0" borderId="20" xfId="48" applyFont="1" applyBorder="1" applyAlignment="1">
      <alignment horizontal="right" vertical="center"/>
    </xf>
    <xf numFmtId="38" fontId="0" fillId="0" borderId="26" xfId="48" applyFont="1" applyBorder="1" applyAlignment="1">
      <alignment horizontal="center" vertical="center" textRotation="255"/>
    </xf>
    <xf numFmtId="38" fontId="0" fillId="0" borderId="16" xfId="48" applyFont="1" applyBorder="1" applyAlignment="1">
      <alignment/>
    </xf>
    <xf numFmtId="38" fontId="0" fillId="0" borderId="24" xfId="48" applyFont="1" applyBorder="1" applyAlignment="1">
      <alignment horizontal="center" vertical="center" textRotation="255"/>
    </xf>
    <xf numFmtId="38" fontId="0" fillId="0" borderId="11" xfId="48" applyFont="1" applyBorder="1" applyAlignment="1">
      <alignment vertical="center" textRotation="255"/>
    </xf>
    <xf numFmtId="38" fontId="0" fillId="0" borderId="26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 textRotation="255"/>
    </xf>
    <xf numFmtId="38" fontId="0" fillId="0" borderId="0" xfId="48" applyFont="1" applyBorder="1" applyAlignment="1">
      <alignment horizontal="right"/>
    </xf>
    <xf numFmtId="38" fontId="0" fillId="0" borderId="17" xfId="48" applyFont="1" applyBorder="1" applyAlignment="1">
      <alignment horizontal="right"/>
    </xf>
    <xf numFmtId="38" fontId="6" fillId="34" borderId="24" xfId="48" applyFont="1" applyFill="1" applyBorder="1" applyAlignment="1">
      <alignment horizontal="right" vertical="center"/>
    </xf>
    <xf numFmtId="38" fontId="6" fillId="34" borderId="26" xfId="48" applyFont="1" applyFill="1" applyBorder="1" applyAlignment="1">
      <alignment horizontal="right" vertical="center"/>
    </xf>
    <xf numFmtId="38" fontId="0" fillId="34" borderId="30" xfId="48" applyFont="1" applyFill="1" applyBorder="1" applyAlignment="1">
      <alignment/>
    </xf>
    <xf numFmtId="38" fontId="0" fillId="34" borderId="31" xfId="48" applyFont="1" applyFill="1" applyBorder="1" applyAlignment="1">
      <alignment/>
    </xf>
    <xf numFmtId="38" fontId="0" fillId="34" borderId="16" xfId="48" applyFont="1" applyFill="1" applyBorder="1" applyAlignment="1">
      <alignment/>
    </xf>
    <xf numFmtId="38" fontId="0" fillId="34" borderId="0" xfId="48" applyFont="1" applyFill="1" applyBorder="1" applyAlignment="1">
      <alignment/>
    </xf>
    <xf numFmtId="38" fontId="0" fillId="34" borderId="29" xfId="48" applyFont="1" applyFill="1" applyBorder="1" applyAlignment="1">
      <alignment/>
    </xf>
    <xf numFmtId="38" fontId="6" fillId="34" borderId="34" xfId="48" applyFont="1" applyFill="1" applyBorder="1" applyAlignment="1">
      <alignment horizontal="right" vertical="center"/>
    </xf>
    <xf numFmtId="38" fontId="0" fillId="33" borderId="26" xfId="48" applyFont="1" applyFill="1" applyBorder="1" applyAlignment="1">
      <alignment horizontal="center"/>
    </xf>
    <xf numFmtId="38" fontId="7" fillId="0" borderId="35" xfId="48" applyFont="1" applyBorder="1" applyAlignment="1">
      <alignment/>
    </xf>
    <xf numFmtId="38" fontId="7" fillId="0" borderId="36" xfId="48" applyFont="1" applyBorder="1" applyAlignment="1">
      <alignment/>
    </xf>
    <xf numFmtId="38" fontId="7" fillId="0" borderId="37" xfId="48" applyFont="1" applyBorder="1" applyAlignment="1">
      <alignment/>
    </xf>
    <xf numFmtId="38" fontId="0" fillId="0" borderId="38" xfId="48" applyFont="1" applyBorder="1" applyAlignment="1">
      <alignment horizontal="center"/>
    </xf>
    <xf numFmtId="38" fontId="7" fillId="0" borderId="39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40" xfId="48" applyFont="1" applyBorder="1" applyAlignment="1">
      <alignment/>
    </xf>
    <xf numFmtId="38" fontId="7" fillId="0" borderId="41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42" xfId="48" applyFont="1" applyBorder="1" applyAlignment="1">
      <alignment/>
    </xf>
    <xf numFmtId="38" fontId="7" fillId="0" borderId="43" xfId="48" applyFont="1" applyBorder="1" applyAlignment="1">
      <alignment/>
    </xf>
    <xf numFmtId="38" fontId="7" fillId="0" borderId="44" xfId="48" applyFont="1" applyBorder="1" applyAlignment="1">
      <alignment/>
    </xf>
    <xf numFmtId="38" fontId="7" fillId="0" borderId="45" xfId="48" applyFont="1" applyBorder="1" applyAlignment="1">
      <alignment/>
    </xf>
    <xf numFmtId="38" fontId="7" fillId="0" borderId="46" xfId="48" applyFont="1" applyBorder="1" applyAlignment="1">
      <alignment/>
    </xf>
    <xf numFmtId="38" fontId="7" fillId="0" borderId="47" xfId="48" applyFont="1" applyBorder="1" applyAlignment="1">
      <alignment/>
    </xf>
    <xf numFmtId="38" fontId="7" fillId="0" borderId="48" xfId="48" applyFont="1" applyBorder="1" applyAlignment="1">
      <alignment/>
    </xf>
    <xf numFmtId="38" fontId="7" fillId="0" borderId="49" xfId="48" applyFont="1" applyBorder="1" applyAlignment="1">
      <alignment/>
    </xf>
    <xf numFmtId="38" fontId="7" fillId="0" borderId="50" xfId="48" applyFont="1" applyBorder="1" applyAlignment="1">
      <alignment/>
    </xf>
    <xf numFmtId="38" fontId="3" fillId="0" borderId="0" xfId="48" applyFont="1" applyAlignment="1">
      <alignment horizontal="center"/>
    </xf>
    <xf numFmtId="38" fontId="0" fillId="0" borderId="0" xfId="48" applyFont="1" applyAlignment="1">
      <alignment/>
    </xf>
    <xf numFmtId="0" fontId="0" fillId="0" borderId="0" xfId="0" applyAlignment="1">
      <alignment/>
    </xf>
    <xf numFmtId="38" fontId="4" fillId="0" borderId="0" xfId="48" applyFont="1" applyAlignment="1">
      <alignment horizontal="right"/>
    </xf>
    <xf numFmtId="0" fontId="4" fillId="0" borderId="0" xfId="0" applyFont="1" applyAlignment="1">
      <alignment horizontal="right"/>
    </xf>
    <xf numFmtId="38" fontId="0" fillId="0" borderId="17" xfId="48" applyFont="1" applyBorder="1" applyAlignment="1">
      <alignment horizontal="right" vertical="center"/>
    </xf>
    <xf numFmtId="38" fontId="0" fillId="0" borderId="19" xfId="48" applyFont="1" applyBorder="1" applyAlignment="1">
      <alignment vertical="center"/>
    </xf>
    <xf numFmtId="38" fontId="0" fillId="0" borderId="30" xfId="48" applyFont="1" applyBorder="1" applyAlignment="1">
      <alignment horizontal="distributed" vertical="center"/>
    </xf>
    <xf numFmtId="38" fontId="0" fillId="0" borderId="30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34" borderId="22" xfId="48" applyFont="1" applyFill="1" applyBorder="1" applyAlignment="1">
      <alignment horizontal="center" vertical="center"/>
    </xf>
    <xf numFmtId="38" fontId="0" fillId="34" borderId="25" xfId="48" applyFont="1" applyFill="1" applyBorder="1" applyAlignment="1">
      <alignment/>
    </xf>
    <xf numFmtId="38" fontId="0" fillId="34" borderId="23" xfId="48" applyFont="1" applyFill="1" applyBorder="1" applyAlignment="1">
      <alignment/>
    </xf>
    <xf numFmtId="38" fontId="0" fillId="34" borderId="51" xfId="48" applyFont="1" applyFill="1" applyBorder="1" applyAlignment="1">
      <alignment horizontal="center" vertical="center" wrapText="1"/>
    </xf>
    <xf numFmtId="38" fontId="0" fillId="34" borderId="49" xfId="48" applyFont="1" applyFill="1" applyBorder="1" applyAlignment="1">
      <alignment/>
    </xf>
    <xf numFmtId="38" fontId="0" fillId="34" borderId="52" xfId="48" applyFont="1" applyFill="1" applyBorder="1" applyAlignment="1">
      <alignment/>
    </xf>
    <xf numFmtId="38" fontId="0" fillId="0" borderId="15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53" xfId="48" applyFont="1" applyBorder="1" applyAlignment="1">
      <alignment horizontal="center"/>
    </xf>
    <xf numFmtId="38" fontId="0" fillId="0" borderId="54" xfId="48" applyFont="1" applyBorder="1" applyAlignment="1">
      <alignment horizontal="center"/>
    </xf>
    <xf numFmtId="38" fontId="0" fillId="0" borderId="55" xfId="48" applyFont="1" applyBorder="1" applyAlignment="1">
      <alignment horizontal="center"/>
    </xf>
    <xf numFmtId="38" fontId="0" fillId="34" borderId="15" xfId="48" applyFont="1" applyFill="1" applyBorder="1" applyAlignment="1">
      <alignment horizontal="center" vertical="center"/>
    </xf>
    <xf numFmtId="38" fontId="0" fillId="0" borderId="20" xfId="48" applyFont="1" applyBorder="1" applyAlignment="1">
      <alignment horizontal="center"/>
    </xf>
    <xf numFmtId="38" fontId="0" fillId="0" borderId="20" xfId="48" applyFont="1" applyBorder="1" applyAlignment="1">
      <alignment/>
    </xf>
    <xf numFmtId="38" fontId="0" fillId="34" borderId="15" xfId="48" applyFont="1" applyFill="1" applyBorder="1" applyAlignment="1">
      <alignment horizontal="center"/>
    </xf>
    <xf numFmtId="38" fontId="0" fillId="34" borderId="22" xfId="48" applyFont="1" applyFill="1" applyBorder="1" applyAlignment="1">
      <alignment horizontal="center" vertical="center"/>
    </xf>
    <xf numFmtId="38" fontId="0" fillId="34" borderId="22" xfId="48" applyFont="1" applyFill="1" applyBorder="1" applyAlignment="1">
      <alignment horizontal="center" vertical="center" wrapText="1"/>
    </xf>
    <xf numFmtId="38" fontId="0" fillId="34" borderId="22" xfId="48" applyFont="1" applyFill="1" applyBorder="1" applyAlignment="1">
      <alignment horizontal="center" vertical="center" wrapText="1"/>
    </xf>
    <xf numFmtId="38" fontId="0" fillId="0" borderId="25" xfId="48" applyFont="1" applyBorder="1" applyAlignment="1">
      <alignment horizontal="distributed" vertical="center"/>
    </xf>
    <xf numFmtId="38" fontId="0" fillId="0" borderId="25" xfId="48" applyFont="1" applyBorder="1" applyAlignment="1">
      <alignment vertical="center"/>
    </xf>
    <xf numFmtId="38" fontId="0" fillId="34" borderId="15" xfId="48" applyFont="1" applyFill="1" applyBorder="1" applyAlignment="1">
      <alignment horizontal="center" vertical="center" wrapText="1"/>
    </xf>
    <xf numFmtId="38" fontId="0" fillId="0" borderId="0" xfId="48" applyFont="1" applyBorder="1" applyAlignment="1">
      <alignment horizontal="distributed" vertical="center"/>
    </xf>
    <xf numFmtId="38" fontId="0" fillId="0" borderId="0" xfId="48" applyFont="1" applyBorder="1" applyAlignment="1">
      <alignment vertical="center"/>
    </xf>
    <xf numFmtId="38" fontId="0" fillId="0" borderId="22" xfId="48" applyFont="1" applyBorder="1" applyAlignment="1">
      <alignment horizontal="center"/>
    </xf>
    <xf numFmtId="38" fontId="0" fillId="0" borderId="25" xfId="48" applyFont="1" applyBorder="1" applyAlignment="1">
      <alignment horizontal="center"/>
    </xf>
    <xf numFmtId="38" fontId="0" fillId="0" borderId="23" xfId="48" applyFont="1" applyBorder="1" applyAlignment="1">
      <alignment horizontal="center"/>
    </xf>
    <xf numFmtId="38" fontId="4" fillId="0" borderId="12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 wrapText="1"/>
    </xf>
    <xf numFmtId="38" fontId="0" fillId="0" borderId="37" xfId="48" applyFont="1" applyBorder="1" applyAlignment="1">
      <alignment vertical="center"/>
    </xf>
    <xf numFmtId="38" fontId="3" fillId="0" borderId="0" xfId="48" applyFont="1" applyAlignment="1">
      <alignment horizontal="center"/>
    </xf>
    <xf numFmtId="38" fontId="0" fillId="0" borderId="0" xfId="48" applyFont="1" applyAlignment="1">
      <alignment/>
    </xf>
    <xf numFmtId="38" fontId="4" fillId="0" borderId="56" xfId="48" applyFont="1" applyBorder="1" applyAlignment="1">
      <alignment horizontal="center" vertical="center" wrapText="1"/>
    </xf>
    <xf numFmtId="38" fontId="0" fillId="0" borderId="57" xfId="48" applyFont="1" applyBorder="1" applyAlignment="1">
      <alignment horizontal="center" vertical="center" wrapText="1"/>
    </xf>
    <xf numFmtId="38" fontId="0" fillId="0" borderId="58" xfId="48" applyFont="1" applyBorder="1" applyAlignment="1">
      <alignment horizontal="center" vertical="center" wrapText="1"/>
    </xf>
    <xf numFmtId="38" fontId="0" fillId="0" borderId="43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9" xfId="48" applyFont="1" applyBorder="1" applyAlignment="1">
      <alignment horizontal="right" vertical="center"/>
    </xf>
    <xf numFmtId="38" fontId="0" fillId="0" borderId="27" xfId="48" applyFont="1" applyBorder="1" applyAlignment="1">
      <alignment horizontal="distributed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38" fontId="4" fillId="0" borderId="57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38" fontId="0" fillId="0" borderId="42" xfId="48" applyFont="1" applyBorder="1" applyAlignment="1">
      <alignment horizontal="center" vertical="center" wrapText="1"/>
    </xf>
    <xf numFmtId="38" fontId="0" fillId="0" borderId="16" xfId="48" applyFont="1" applyBorder="1" applyAlignment="1">
      <alignment vertical="center"/>
    </xf>
    <xf numFmtId="38" fontId="0" fillId="0" borderId="59" xfId="48" applyFont="1" applyBorder="1" applyAlignment="1">
      <alignment horizontal="center" vertical="center" wrapText="1"/>
    </xf>
    <xf numFmtId="38" fontId="0" fillId="0" borderId="40" xfId="48" applyFont="1" applyBorder="1" applyAlignment="1">
      <alignment horizontal="center" vertical="center" wrapText="1"/>
    </xf>
    <xf numFmtId="38" fontId="0" fillId="0" borderId="41" xfId="48" applyFont="1" applyBorder="1" applyAlignment="1">
      <alignment vertical="center"/>
    </xf>
    <xf numFmtId="38" fontId="0" fillId="34" borderId="27" xfId="48" applyFont="1" applyFill="1" applyBorder="1" applyAlignment="1">
      <alignment/>
    </xf>
    <xf numFmtId="38" fontId="0" fillId="34" borderId="28" xfId="48" applyFont="1" applyFill="1" applyBorder="1" applyAlignment="1">
      <alignment/>
    </xf>
    <xf numFmtId="38" fontId="0" fillId="34" borderId="30" xfId="48" applyFont="1" applyFill="1" applyBorder="1" applyAlignment="1">
      <alignment/>
    </xf>
    <xf numFmtId="38" fontId="0" fillId="34" borderId="31" xfId="48" applyFont="1" applyFill="1" applyBorder="1" applyAlignment="1">
      <alignment/>
    </xf>
    <xf numFmtId="38" fontId="0" fillId="34" borderId="18" xfId="48" applyFont="1" applyFill="1" applyBorder="1" applyAlignment="1">
      <alignment/>
    </xf>
    <xf numFmtId="38" fontId="0" fillId="0" borderId="30" xfId="48" applyFont="1" applyBorder="1" applyAlignment="1">
      <alignment horizontal="distributed" vertical="center" wrapText="1"/>
    </xf>
    <xf numFmtId="38" fontId="0" fillId="0" borderId="30" xfId="48" applyFont="1" applyBorder="1" applyAlignment="1">
      <alignment horizontal="distributed"/>
    </xf>
    <xf numFmtId="38" fontId="0" fillId="0" borderId="30" xfId="48" applyFont="1" applyBorder="1" applyAlignment="1">
      <alignment/>
    </xf>
    <xf numFmtId="38" fontId="0" fillId="0" borderId="0" xfId="48" applyFont="1" applyAlignment="1">
      <alignment horizontal="distributed" vertical="center"/>
    </xf>
    <xf numFmtId="38" fontId="0" fillId="0" borderId="60" xfId="48" applyFont="1" applyBorder="1" applyAlignment="1">
      <alignment horizontal="center" vertical="center" wrapText="1"/>
    </xf>
    <xf numFmtId="38" fontId="0" fillId="0" borderId="45" xfId="48" applyFont="1" applyBorder="1" applyAlignment="1">
      <alignment vertical="center"/>
    </xf>
    <xf numFmtId="38" fontId="0" fillId="0" borderId="44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3.875" style="14" customWidth="1"/>
    <col min="2" max="2" width="4.25390625" style="14" customWidth="1"/>
    <col min="3" max="3" width="3.375" style="14" customWidth="1"/>
    <col min="4" max="4" width="11.25390625" style="14" customWidth="1"/>
    <col min="5" max="5" width="3.50390625" style="14" customWidth="1"/>
    <col min="6" max="6" width="17.625" style="14" customWidth="1"/>
    <col min="7" max="7" width="2.25390625" style="14" customWidth="1"/>
    <col min="8" max="8" width="5.125" style="14" customWidth="1"/>
    <col min="9" max="11" width="13.375" style="14" customWidth="1"/>
    <col min="12" max="12" width="1.12109375" style="14" customWidth="1"/>
    <col min="13" max="16384" width="9.00390625" style="14" customWidth="1"/>
  </cols>
  <sheetData>
    <row r="1" spans="1:4" ht="17.25">
      <c r="A1" s="11"/>
      <c r="B1" s="12"/>
      <c r="C1" s="13"/>
      <c r="D1" s="12"/>
    </row>
    <row r="2" spans="1:11" ht="18.75">
      <c r="A2" s="135" t="s">
        <v>159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7" t="s">
        <v>169</v>
      </c>
    </row>
    <row r="4" spans="3:11" ht="14.25" thickBot="1">
      <c r="C4" s="117" t="s">
        <v>103</v>
      </c>
      <c r="D4" s="118"/>
      <c r="E4" s="118"/>
      <c r="F4" s="118"/>
      <c r="G4" s="118"/>
      <c r="H4" s="118"/>
      <c r="I4" s="118"/>
      <c r="J4" s="118"/>
      <c r="K4" s="15" t="s">
        <v>101</v>
      </c>
    </row>
    <row r="5" spans="1:12" ht="13.5" customHeight="1">
      <c r="A5" s="113" t="s">
        <v>65</v>
      </c>
      <c r="B5" s="114"/>
      <c r="C5" s="114"/>
      <c r="D5" s="114"/>
      <c r="E5" s="114"/>
      <c r="F5" s="114"/>
      <c r="G5" s="114"/>
      <c r="H5" s="115"/>
      <c r="I5" s="137" t="s">
        <v>66</v>
      </c>
      <c r="J5" s="137" t="s">
        <v>67</v>
      </c>
      <c r="K5" s="138" t="s">
        <v>68</v>
      </c>
      <c r="L5" s="16"/>
    </row>
    <row r="6" spans="1:12" ht="13.5">
      <c r="A6" s="17"/>
      <c r="B6" s="18"/>
      <c r="C6" s="110" t="s">
        <v>64</v>
      </c>
      <c r="D6" s="111"/>
      <c r="E6" s="111"/>
      <c r="F6" s="111"/>
      <c r="G6" s="111"/>
      <c r="H6" s="112"/>
      <c r="I6" s="132"/>
      <c r="J6" s="132"/>
      <c r="K6" s="100"/>
      <c r="L6" s="16"/>
    </row>
    <row r="7" spans="1:12" ht="27" customHeight="1">
      <c r="A7" s="19" t="s">
        <v>34</v>
      </c>
      <c r="B7" s="20" t="s">
        <v>0</v>
      </c>
      <c r="C7" s="21">
        <v>1</v>
      </c>
      <c r="D7" s="123" t="s">
        <v>2</v>
      </c>
      <c r="E7" s="124"/>
      <c r="F7" s="124"/>
      <c r="G7" s="22"/>
      <c r="H7" s="18"/>
      <c r="I7" s="1">
        <v>3100000</v>
      </c>
      <c r="J7" s="1">
        <v>2545000</v>
      </c>
      <c r="K7" s="6">
        <f>I7-J7</f>
        <v>555000</v>
      </c>
      <c r="L7" s="16"/>
    </row>
    <row r="8" spans="1:12" ht="27" customHeight="1">
      <c r="A8" s="23" t="s">
        <v>35</v>
      </c>
      <c r="B8" s="24" t="s">
        <v>26</v>
      </c>
      <c r="C8" s="21">
        <v>2</v>
      </c>
      <c r="D8" s="123" t="s">
        <v>3</v>
      </c>
      <c r="E8" s="124"/>
      <c r="F8" s="124"/>
      <c r="G8" s="25"/>
      <c r="H8" s="26"/>
      <c r="I8" s="4">
        <v>1000000</v>
      </c>
      <c r="J8" s="4">
        <v>730241</v>
      </c>
      <c r="K8" s="6">
        <f aca="true" t="shared" si="0" ref="K8:K26">I8-J8</f>
        <v>269759</v>
      </c>
      <c r="L8" s="16"/>
    </row>
    <row r="9" spans="1:12" ht="27" customHeight="1">
      <c r="A9" s="23" t="s">
        <v>6</v>
      </c>
      <c r="B9" s="27"/>
      <c r="C9" s="28">
        <v>3</v>
      </c>
      <c r="D9" s="123" t="s">
        <v>147</v>
      </c>
      <c r="E9" s="124"/>
      <c r="F9" s="124"/>
      <c r="G9" s="22"/>
      <c r="H9" s="18"/>
      <c r="I9" s="1">
        <v>20158000</v>
      </c>
      <c r="J9" s="1">
        <v>18753275</v>
      </c>
      <c r="K9" s="6">
        <f t="shared" si="0"/>
        <v>1404725</v>
      </c>
      <c r="L9" s="16"/>
    </row>
    <row r="10" spans="1:12" ht="27" customHeight="1">
      <c r="A10" s="23" t="s">
        <v>7</v>
      </c>
      <c r="B10" s="27"/>
      <c r="C10" s="28">
        <v>4</v>
      </c>
      <c r="D10" s="123" t="s">
        <v>4</v>
      </c>
      <c r="E10" s="123"/>
      <c r="F10" s="123"/>
      <c r="G10" s="29"/>
      <c r="H10" s="30"/>
      <c r="I10" s="1">
        <v>52086000</v>
      </c>
      <c r="J10" s="1">
        <v>50498732</v>
      </c>
      <c r="K10" s="6">
        <f t="shared" si="0"/>
        <v>1587268</v>
      </c>
      <c r="L10" s="16"/>
    </row>
    <row r="11" spans="1:12" ht="27" customHeight="1">
      <c r="A11" s="23" t="s">
        <v>25</v>
      </c>
      <c r="B11" s="27"/>
      <c r="C11" s="28">
        <v>5</v>
      </c>
      <c r="D11" s="123" t="s">
        <v>29</v>
      </c>
      <c r="E11" s="124"/>
      <c r="F11" s="124"/>
      <c r="G11" s="29"/>
      <c r="H11" s="30"/>
      <c r="I11" s="1">
        <v>200000</v>
      </c>
      <c r="J11" s="1">
        <v>155000</v>
      </c>
      <c r="K11" s="6">
        <f t="shared" si="0"/>
        <v>45000</v>
      </c>
      <c r="L11" s="16"/>
    </row>
    <row r="12" spans="1:12" ht="27" customHeight="1">
      <c r="A12" s="23" t="s">
        <v>8</v>
      </c>
      <c r="B12" s="27"/>
      <c r="C12" s="28">
        <v>6</v>
      </c>
      <c r="D12" s="123" t="s">
        <v>28</v>
      </c>
      <c r="E12" s="124"/>
      <c r="F12" s="124"/>
      <c r="G12" s="29"/>
      <c r="H12" s="30"/>
      <c r="I12" s="1">
        <v>2579000</v>
      </c>
      <c r="J12" s="1">
        <v>2340160</v>
      </c>
      <c r="K12" s="6">
        <f>I12-J12</f>
        <v>238840</v>
      </c>
      <c r="L12" s="16"/>
    </row>
    <row r="13" spans="1:12" ht="27" customHeight="1">
      <c r="A13" s="23" t="s">
        <v>24</v>
      </c>
      <c r="B13" s="27"/>
      <c r="C13" s="31">
        <v>7</v>
      </c>
      <c r="D13" s="126" t="s">
        <v>105</v>
      </c>
      <c r="E13" s="127"/>
      <c r="F13" s="127"/>
      <c r="G13" s="32"/>
      <c r="H13" s="33"/>
      <c r="I13" s="2">
        <v>100584000</v>
      </c>
      <c r="J13" s="2">
        <v>100105103</v>
      </c>
      <c r="K13" s="6">
        <f t="shared" si="0"/>
        <v>478897</v>
      </c>
      <c r="L13" s="16"/>
    </row>
    <row r="14" spans="1:12" ht="27" customHeight="1">
      <c r="A14" s="23" t="s">
        <v>0</v>
      </c>
      <c r="B14" s="27"/>
      <c r="C14" s="28">
        <v>8</v>
      </c>
      <c r="D14" s="101" t="s">
        <v>146</v>
      </c>
      <c r="E14" s="102"/>
      <c r="F14" s="102"/>
      <c r="G14" s="34"/>
      <c r="H14" s="35"/>
      <c r="I14" s="3">
        <v>6192000</v>
      </c>
      <c r="J14" s="3">
        <v>6166777</v>
      </c>
      <c r="K14" s="6">
        <f t="shared" si="0"/>
        <v>25223</v>
      </c>
      <c r="L14" s="16"/>
    </row>
    <row r="15" spans="1:12" ht="27" customHeight="1">
      <c r="A15" s="23" t="s">
        <v>60</v>
      </c>
      <c r="B15" s="27"/>
      <c r="C15" s="28">
        <v>9</v>
      </c>
      <c r="D15" s="123" t="s">
        <v>30</v>
      </c>
      <c r="E15" s="124"/>
      <c r="F15" s="124"/>
      <c r="G15" s="22"/>
      <c r="H15" s="35"/>
      <c r="I15" s="3">
        <v>450000</v>
      </c>
      <c r="J15" s="3">
        <v>267454</v>
      </c>
      <c r="K15" s="6">
        <f t="shared" si="0"/>
        <v>182546</v>
      </c>
      <c r="L15" s="16"/>
    </row>
    <row r="16" spans="1:12" ht="27" customHeight="1">
      <c r="A16" s="23"/>
      <c r="B16" s="27"/>
      <c r="C16" s="31">
        <v>10</v>
      </c>
      <c r="D16" s="123" t="s">
        <v>107</v>
      </c>
      <c r="E16" s="124"/>
      <c r="F16" s="124"/>
      <c r="G16" s="32"/>
      <c r="H16" s="35"/>
      <c r="I16" s="3">
        <v>209000</v>
      </c>
      <c r="J16" s="3">
        <v>218391</v>
      </c>
      <c r="K16" s="6">
        <f t="shared" si="0"/>
        <v>-9391</v>
      </c>
      <c r="L16" s="16"/>
    </row>
    <row r="17" spans="1:12" ht="27" customHeight="1">
      <c r="A17" s="40"/>
      <c r="B17" s="27"/>
      <c r="C17" s="41">
        <v>11</v>
      </c>
      <c r="D17" s="123" t="s">
        <v>148</v>
      </c>
      <c r="E17" s="124"/>
      <c r="F17" s="124"/>
      <c r="G17" s="34"/>
      <c r="H17" s="35"/>
      <c r="I17" s="3">
        <v>0</v>
      </c>
      <c r="J17" s="3">
        <v>0</v>
      </c>
      <c r="K17" s="6">
        <f t="shared" si="0"/>
        <v>0</v>
      </c>
      <c r="L17" s="16"/>
    </row>
    <row r="18" spans="1:12" ht="27" customHeight="1">
      <c r="A18" s="36"/>
      <c r="B18" s="125" t="s">
        <v>48</v>
      </c>
      <c r="C18" s="105"/>
      <c r="D18" s="105"/>
      <c r="E18" s="105"/>
      <c r="F18" s="105"/>
      <c r="G18" s="105"/>
      <c r="H18" s="106"/>
      <c r="I18" s="1">
        <f>I7+I8+I9+I10+I12+I11+I13+I14+I15+I16+I17</f>
        <v>186558000</v>
      </c>
      <c r="J18" s="1">
        <f>J7+J8+J9+J10+J12+J11+J13+J14+J15+J16+J17</f>
        <v>181780133</v>
      </c>
      <c r="K18" s="6">
        <f t="shared" si="0"/>
        <v>4777867</v>
      </c>
      <c r="L18" s="16"/>
    </row>
    <row r="19" spans="1:12" ht="27" customHeight="1">
      <c r="A19" s="23"/>
      <c r="B19" s="24" t="s">
        <v>10</v>
      </c>
      <c r="C19" s="37">
        <v>1</v>
      </c>
      <c r="D19" s="123" t="s">
        <v>9</v>
      </c>
      <c r="E19" s="124"/>
      <c r="F19" s="124"/>
      <c r="G19" s="25"/>
      <c r="H19" s="26"/>
      <c r="I19" s="4">
        <v>143002000</v>
      </c>
      <c r="J19" s="4">
        <v>136279101</v>
      </c>
      <c r="K19" s="6">
        <f t="shared" si="0"/>
        <v>6722899</v>
      </c>
      <c r="L19" s="16"/>
    </row>
    <row r="20" spans="1:12" ht="27" customHeight="1">
      <c r="A20" s="38"/>
      <c r="B20" s="24" t="s">
        <v>11</v>
      </c>
      <c r="C20" s="21">
        <v>2</v>
      </c>
      <c r="D20" s="123" t="s">
        <v>13</v>
      </c>
      <c r="E20" s="124"/>
      <c r="F20" s="124"/>
      <c r="G20" s="25"/>
      <c r="H20" s="26"/>
      <c r="I20" s="4">
        <v>23821000</v>
      </c>
      <c r="J20" s="4">
        <v>22464896</v>
      </c>
      <c r="K20" s="6">
        <f t="shared" si="0"/>
        <v>1356104</v>
      </c>
      <c r="L20" s="16"/>
    </row>
    <row r="21" spans="1:12" ht="27" customHeight="1">
      <c r="A21" s="23"/>
      <c r="B21" s="27"/>
      <c r="C21" s="28">
        <v>3</v>
      </c>
      <c r="D21" s="123" t="s">
        <v>12</v>
      </c>
      <c r="E21" s="124"/>
      <c r="F21" s="124"/>
      <c r="G21" s="22"/>
      <c r="H21" s="18"/>
      <c r="I21" s="1">
        <v>21535000</v>
      </c>
      <c r="J21" s="1">
        <v>20224757</v>
      </c>
      <c r="K21" s="6">
        <f t="shared" si="0"/>
        <v>1310243</v>
      </c>
      <c r="L21" s="16"/>
    </row>
    <row r="22" spans="1:12" ht="27" customHeight="1">
      <c r="A22" s="16"/>
      <c r="B22" s="27"/>
      <c r="C22" s="31">
        <v>4</v>
      </c>
      <c r="D22" s="101" t="s">
        <v>110</v>
      </c>
      <c r="E22" s="102"/>
      <c r="F22" s="102"/>
      <c r="G22" s="34"/>
      <c r="H22" s="39"/>
      <c r="I22" s="3">
        <v>200000</v>
      </c>
      <c r="J22" s="3">
        <v>0</v>
      </c>
      <c r="K22" s="6">
        <f t="shared" si="0"/>
        <v>200000</v>
      </c>
      <c r="L22" s="16"/>
    </row>
    <row r="23" spans="1:12" ht="27" customHeight="1">
      <c r="A23" s="40"/>
      <c r="B23" s="27"/>
      <c r="C23" s="41">
        <v>5</v>
      </c>
      <c r="D23" s="123" t="s">
        <v>14</v>
      </c>
      <c r="E23" s="124"/>
      <c r="F23" s="124"/>
      <c r="G23" s="29"/>
      <c r="H23" s="30"/>
      <c r="I23" s="1">
        <v>2214000</v>
      </c>
      <c r="J23" s="1">
        <v>1464107</v>
      </c>
      <c r="K23" s="6">
        <f t="shared" si="0"/>
        <v>749893</v>
      </c>
      <c r="L23" s="16"/>
    </row>
    <row r="24" spans="1:12" ht="27" customHeight="1">
      <c r="A24" s="16"/>
      <c r="B24" s="27"/>
      <c r="C24" s="28">
        <v>6</v>
      </c>
      <c r="D24" s="123" t="s">
        <v>15</v>
      </c>
      <c r="E24" s="124"/>
      <c r="F24" s="124"/>
      <c r="G24" s="22"/>
      <c r="H24" s="30"/>
      <c r="I24" s="1">
        <v>220000</v>
      </c>
      <c r="J24" s="1">
        <v>212300</v>
      </c>
      <c r="K24" s="6">
        <f t="shared" si="0"/>
        <v>7700</v>
      </c>
      <c r="L24" s="16"/>
    </row>
    <row r="25" spans="1:12" ht="27" customHeight="1">
      <c r="A25" s="16"/>
      <c r="B25" s="27"/>
      <c r="C25" s="31">
        <v>7</v>
      </c>
      <c r="D25" s="101" t="s">
        <v>111</v>
      </c>
      <c r="E25" s="102"/>
      <c r="F25" s="102"/>
      <c r="G25" s="34"/>
      <c r="H25" s="35"/>
      <c r="I25" s="3">
        <v>0</v>
      </c>
      <c r="J25" s="3">
        <v>0</v>
      </c>
      <c r="K25" s="6">
        <f t="shared" si="0"/>
        <v>0</v>
      </c>
      <c r="L25" s="16"/>
    </row>
    <row r="26" spans="1:12" ht="27" customHeight="1">
      <c r="A26" s="16"/>
      <c r="B26" s="27"/>
      <c r="C26" s="42">
        <v>8</v>
      </c>
      <c r="D26" s="101" t="s">
        <v>149</v>
      </c>
      <c r="E26" s="102"/>
      <c r="F26" s="102"/>
      <c r="G26" s="34"/>
      <c r="H26" s="35"/>
      <c r="I26" s="3">
        <v>0</v>
      </c>
      <c r="J26" s="3">
        <v>0</v>
      </c>
      <c r="K26" s="8">
        <f t="shared" si="0"/>
        <v>0</v>
      </c>
      <c r="L26" s="16"/>
    </row>
    <row r="27" spans="1:12" ht="27" customHeight="1">
      <c r="A27" s="43"/>
      <c r="B27" s="125" t="s">
        <v>41</v>
      </c>
      <c r="C27" s="105"/>
      <c r="D27" s="105"/>
      <c r="E27" s="105"/>
      <c r="F27" s="105"/>
      <c r="G27" s="105"/>
      <c r="H27" s="106"/>
      <c r="I27" s="1">
        <f>SUM(I19:I26)</f>
        <v>190992000</v>
      </c>
      <c r="J27" s="1">
        <f>SUM(J19:J26)</f>
        <v>180645161</v>
      </c>
      <c r="K27" s="6">
        <f>I27-J27</f>
        <v>10346839</v>
      </c>
      <c r="L27" s="16"/>
    </row>
    <row r="28" spans="1:12" ht="27" customHeight="1">
      <c r="A28" s="122" t="s">
        <v>87</v>
      </c>
      <c r="B28" s="105"/>
      <c r="C28" s="105"/>
      <c r="D28" s="105"/>
      <c r="E28" s="105"/>
      <c r="F28" s="105"/>
      <c r="G28" s="105"/>
      <c r="H28" s="106"/>
      <c r="I28" s="1">
        <f>I18-I27</f>
        <v>-4434000</v>
      </c>
      <c r="J28" s="1">
        <f>J18-J27</f>
        <v>1134972</v>
      </c>
      <c r="K28" s="74">
        <f>I28-J28</f>
        <v>-5568972</v>
      </c>
      <c r="L28" s="16"/>
    </row>
    <row r="29" spans="1:12" ht="18" customHeight="1">
      <c r="A29" s="44" t="s">
        <v>51</v>
      </c>
      <c r="B29" s="20" t="s">
        <v>0</v>
      </c>
      <c r="C29" s="99">
        <v>1</v>
      </c>
      <c r="D29" s="101" t="s">
        <v>163</v>
      </c>
      <c r="E29" s="102"/>
      <c r="F29" s="102"/>
      <c r="G29" s="34"/>
      <c r="H29" s="35"/>
      <c r="I29" s="3">
        <v>0</v>
      </c>
      <c r="J29" s="3">
        <v>3000000</v>
      </c>
      <c r="K29" s="75">
        <f>I29-J29</f>
        <v>-3000000</v>
      </c>
      <c r="L29" s="16"/>
    </row>
    <row r="30" spans="1:12" ht="18" customHeight="1">
      <c r="A30" s="45" t="s">
        <v>52</v>
      </c>
      <c r="B30" s="24" t="s">
        <v>5</v>
      </c>
      <c r="C30" s="100"/>
      <c r="D30" s="103"/>
      <c r="E30" s="103"/>
      <c r="F30" s="103"/>
      <c r="G30" s="46"/>
      <c r="H30" s="47"/>
      <c r="I30" s="4"/>
      <c r="J30" s="4"/>
      <c r="K30" s="76"/>
      <c r="L30" s="16"/>
    </row>
    <row r="31" spans="1:12" ht="18" customHeight="1">
      <c r="A31" s="45" t="s">
        <v>53</v>
      </c>
      <c r="B31" s="24"/>
      <c r="C31" s="99">
        <v>2</v>
      </c>
      <c r="D31" s="101" t="s">
        <v>31</v>
      </c>
      <c r="E31" s="102"/>
      <c r="F31" s="102"/>
      <c r="G31" s="34"/>
      <c r="H31" s="35"/>
      <c r="I31" s="3">
        <v>0</v>
      </c>
      <c r="J31" s="3">
        <v>0</v>
      </c>
      <c r="K31" s="75">
        <f>I31-J31</f>
        <v>0</v>
      </c>
      <c r="L31" s="16"/>
    </row>
    <row r="32" spans="1:12" ht="18" customHeight="1">
      <c r="A32" s="45" t="s">
        <v>16</v>
      </c>
      <c r="B32" s="24"/>
      <c r="C32" s="100"/>
      <c r="D32" s="103"/>
      <c r="E32" s="103"/>
      <c r="F32" s="103"/>
      <c r="G32" s="46"/>
      <c r="H32" s="47"/>
      <c r="I32" s="4"/>
      <c r="J32" s="4"/>
      <c r="K32" s="76"/>
      <c r="L32" s="16"/>
    </row>
    <row r="33" spans="1:12" ht="18" customHeight="1">
      <c r="A33" s="45" t="s">
        <v>17</v>
      </c>
      <c r="B33" s="27"/>
      <c r="C33" s="99">
        <v>3</v>
      </c>
      <c r="D33" s="101" t="s">
        <v>32</v>
      </c>
      <c r="E33" s="102"/>
      <c r="F33" s="102"/>
      <c r="G33" s="32"/>
      <c r="H33" s="33"/>
      <c r="I33" s="2">
        <v>0</v>
      </c>
      <c r="J33" s="2">
        <v>0</v>
      </c>
      <c r="K33" s="7">
        <f>I33-J33</f>
        <v>0</v>
      </c>
      <c r="L33" s="16"/>
    </row>
    <row r="34" spans="1:12" ht="18" customHeight="1">
      <c r="A34" s="45" t="s">
        <v>25</v>
      </c>
      <c r="B34" s="27"/>
      <c r="C34" s="100"/>
      <c r="D34" s="103"/>
      <c r="E34" s="103"/>
      <c r="F34" s="103"/>
      <c r="G34" s="32"/>
      <c r="H34" s="33"/>
      <c r="I34" s="4"/>
      <c r="J34" s="4"/>
      <c r="K34" s="10"/>
      <c r="L34" s="16"/>
    </row>
    <row r="35" spans="1:12" ht="18" customHeight="1">
      <c r="A35" s="45" t="s">
        <v>8</v>
      </c>
      <c r="B35" s="116" t="s">
        <v>18</v>
      </c>
      <c r="C35" s="105"/>
      <c r="D35" s="105"/>
      <c r="E35" s="105"/>
      <c r="F35" s="105"/>
      <c r="G35" s="105"/>
      <c r="H35" s="106"/>
      <c r="I35" s="4">
        <f>SUM(I29:I34)</f>
        <v>0</v>
      </c>
      <c r="J35" s="4">
        <f>SUM(J29:J34)</f>
        <v>3000000</v>
      </c>
      <c r="K35" s="6">
        <f>I35-J35</f>
        <v>-3000000</v>
      </c>
      <c r="L35" s="16"/>
    </row>
    <row r="36" spans="1:12" ht="18" customHeight="1">
      <c r="A36" s="45"/>
      <c r="B36" s="24" t="s">
        <v>10</v>
      </c>
      <c r="C36" s="99">
        <v>1</v>
      </c>
      <c r="D36" s="101" t="s">
        <v>33</v>
      </c>
      <c r="E36" s="102"/>
      <c r="F36" s="102"/>
      <c r="G36" s="32"/>
      <c r="H36" s="33"/>
      <c r="I36" s="2">
        <v>10140000</v>
      </c>
      <c r="J36" s="2">
        <v>7454400</v>
      </c>
      <c r="K36" s="7">
        <f>I36-J36</f>
        <v>2685600</v>
      </c>
      <c r="L36" s="16"/>
    </row>
    <row r="37" spans="1:12" ht="18" customHeight="1">
      <c r="A37" s="45"/>
      <c r="B37" s="48" t="s">
        <v>11</v>
      </c>
      <c r="C37" s="100"/>
      <c r="D37" s="103"/>
      <c r="E37" s="103"/>
      <c r="F37" s="103"/>
      <c r="G37" s="46"/>
      <c r="H37" s="47"/>
      <c r="I37" s="4"/>
      <c r="J37" s="4"/>
      <c r="K37" s="10"/>
      <c r="L37" s="16"/>
    </row>
    <row r="38" spans="1:12" ht="18" customHeight="1">
      <c r="A38" s="49"/>
      <c r="B38" s="116" t="s">
        <v>19</v>
      </c>
      <c r="C38" s="105"/>
      <c r="D38" s="105"/>
      <c r="E38" s="105"/>
      <c r="F38" s="105"/>
      <c r="G38" s="105"/>
      <c r="H38" s="106"/>
      <c r="I38" s="1">
        <f>I36</f>
        <v>10140000</v>
      </c>
      <c r="J38" s="1">
        <f>J36</f>
        <v>7454400</v>
      </c>
      <c r="K38" s="6">
        <f>I38-J38</f>
        <v>2685600</v>
      </c>
      <c r="L38" s="16"/>
    </row>
    <row r="39" spans="1:12" ht="18" customHeight="1">
      <c r="A39" s="121" t="s">
        <v>23</v>
      </c>
      <c r="B39" s="105"/>
      <c r="C39" s="105"/>
      <c r="D39" s="105"/>
      <c r="E39" s="105"/>
      <c r="F39" s="105"/>
      <c r="G39" s="105"/>
      <c r="H39" s="106"/>
      <c r="I39" s="4">
        <f>I35-I38</f>
        <v>-10140000</v>
      </c>
      <c r="J39" s="4">
        <f>J35-J38</f>
        <v>-4454400</v>
      </c>
      <c r="K39" s="6">
        <f>I39-J39</f>
        <v>-5685600</v>
      </c>
      <c r="L39" s="16"/>
    </row>
    <row r="40" spans="1:12" ht="13.5" customHeight="1">
      <c r="A40" s="128" t="s">
        <v>65</v>
      </c>
      <c r="B40" s="129"/>
      <c r="C40" s="129"/>
      <c r="D40" s="129"/>
      <c r="E40" s="129"/>
      <c r="F40" s="129"/>
      <c r="G40" s="129"/>
      <c r="H40" s="130"/>
      <c r="I40" s="131" t="s">
        <v>66</v>
      </c>
      <c r="J40" s="131" t="s">
        <v>67</v>
      </c>
      <c r="K40" s="133" t="s">
        <v>68</v>
      </c>
      <c r="L40" s="16"/>
    </row>
    <row r="41" spans="1:12" ht="13.5">
      <c r="A41" s="17"/>
      <c r="B41" s="18"/>
      <c r="C41" s="110" t="s">
        <v>64</v>
      </c>
      <c r="D41" s="111"/>
      <c r="E41" s="111"/>
      <c r="F41" s="111"/>
      <c r="G41" s="111"/>
      <c r="H41" s="112"/>
      <c r="I41" s="132"/>
      <c r="J41" s="132"/>
      <c r="K41" s="134"/>
      <c r="L41" s="16"/>
    </row>
    <row r="42" spans="1:12" ht="18" customHeight="1">
      <c r="A42" s="19" t="s">
        <v>61</v>
      </c>
      <c r="B42" s="24" t="s">
        <v>0</v>
      </c>
      <c r="C42" s="99">
        <v>1</v>
      </c>
      <c r="D42" s="101" t="s">
        <v>118</v>
      </c>
      <c r="E42" s="102"/>
      <c r="F42" s="102"/>
      <c r="G42" s="32"/>
      <c r="H42" s="33"/>
      <c r="I42" s="2">
        <v>1200000</v>
      </c>
      <c r="J42" s="2">
        <v>0</v>
      </c>
      <c r="K42" s="8">
        <f>I42-J42</f>
        <v>1200000</v>
      </c>
      <c r="L42" s="16"/>
    </row>
    <row r="43" spans="1:12" ht="18" customHeight="1">
      <c r="A43" s="38" t="s">
        <v>62</v>
      </c>
      <c r="B43" s="24" t="s">
        <v>5</v>
      </c>
      <c r="C43" s="100"/>
      <c r="D43" s="103"/>
      <c r="E43" s="103"/>
      <c r="F43" s="103"/>
      <c r="G43" s="46"/>
      <c r="H43" s="47"/>
      <c r="I43" s="4"/>
      <c r="J43" s="4"/>
      <c r="K43" s="10"/>
      <c r="L43" s="16"/>
    </row>
    <row r="44" spans="1:12" ht="18" customHeight="1">
      <c r="A44" s="38" t="s">
        <v>63</v>
      </c>
      <c r="B44" s="27"/>
      <c r="C44" s="99">
        <v>2</v>
      </c>
      <c r="D44" s="101" t="s">
        <v>152</v>
      </c>
      <c r="E44" s="102"/>
      <c r="F44" s="102"/>
      <c r="G44" s="32"/>
      <c r="H44" s="33"/>
      <c r="I44" s="2">
        <v>10000000</v>
      </c>
      <c r="J44" s="2">
        <v>10000000</v>
      </c>
      <c r="K44" s="8">
        <f>I44-J44</f>
        <v>0</v>
      </c>
      <c r="L44" s="16"/>
    </row>
    <row r="45" spans="1:12" ht="18" customHeight="1">
      <c r="A45" s="38" t="s">
        <v>36</v>
      </c>
      <c r="B45" s="27"/>
      <c r="C45" s="100"/>
      <c r="D45" s="103"/>
      <c r="E45" s="103"/>
      <c r="F45" s="103"/>
      <c r="G45" s="46"/>
      <c r="H45" s="47"/>
      <c r="I45" s="4"/>
      <c r="J45" s="4"/>
      <c r="K45" s="10"/>
      <c r="L45" s="16"/>
    </row>
    <row r="46" spans="1:12" ht="18" customHeight="1">
      <c r="A46" s="38" t="s">
        <v>6</v>
      </c>
      <c r="B46" s="27"/>
      <c r="C46" s="99">
        <v>3</v>
      </c>
      <c r="D46" s="101" t="s">
        <v>119</v>
      </c>
      <c r="E46" s="102"/>
      <c r="F46" s="102"/>
      <c r="G46" s="32"/>
      <c r="H46" s="33"/>
      <c r="I46" s="2">
        <v>0</v>
      </c>
      <c r="J46" s="2">
        <v>4466450</v>
      </c>
      <c r="K46" s="8">
        <f>I46-J46</f>
        <v>-4466450</v>
      </c>
      <c r="L46" s="16"/>
    </row>
    <row r="47" spans="1:12" ht="18" customHeight="1">
      <c r="A47" s="38" t="s">
        <v>7</v>
      </c>
      <c r="B47" s="27"/>
      <c r="C47" s="100"/>
      <c r="D47" s="103"/>
      <c r="E47" s="103"/>
      <c r="F47" s="103"/>
      <c r="G47" s="46"/>
      <c r="H47" s="47"/>
      <c r="I47" s="4"/>
      <c r="J47" s="4"/>
      <c r="K47" s="10"/>
      <c r="L47" s="16"/>
    </row>
    <row r="48" spans="1:12" ht="18" customHeight="1">
      <c r="A48" s="38" t="s">
        <v>25</v>
      </c>
      <c r="B48" s="27"/>
      <c r="C48" s="99">
        <v>4</v>
      </c>
      <c r="D48" s="101" t="s">
        <v>120</v>
      </c>
      <c r="E48" s="102"/>
      <c r="F48" s="102"/>
      <c r="G48" s="32"/>
      <c r="H48" s="33"/>
      <c r="I48" s="2">
        <v>4643000</v>
      </c>
      <c r="J48" s="2">
        <v>0</v>
      </c>
      <c r="K48" s="8">
        <f>I48-J48</f>
        <v>4643000</v>
      </c>
      <c r="L48" s="16"/>
    </row>
    <row r="49" spans="1:12" ht="18" customHeight="1">
      <c r="A49" s="38" t="s">
        <v>8</v>
      </c>
      <c r="B49" s="27"/>
      <c r="C49" s="100"/>
      <c r="D49" s="103"/>
      <c r="E49" s="103"/>
      <c r="F49" s="103"/>
      <c r="G49" s="46"/>
      <c r="H49" s="47"/>
      <c r="I49" s="4"/>
      <c r="J49" s="4"/>
      <c r="K49" s="10"/>
      <c r="L49" s="16"/>
    </row>
    <row r="50" spans="1:12" ht="18" customHeight="1">
      <c r="A50" s="38" t="s">
        <v>24</v>
      </c>
      <c r="B50" s="116" t="s">
        <v>89</v>
      </c>
      <c r="C50" s="105"/>
      <c r="D50" s="105"/>
      <c r="E50" s="105"/>
      <c r="F50" s="105"/>
      <c r="G50" s="105"/>
      <c r="H50" s="106"/>
      <c r="I50" s="4">
        <f>SUM(I42:I48)</f>
        <v>15843000</v>
      </c>
      <c r="J50" s="4">
        <f>SUM(J42:J48)</f>
        <v>14466450</v>
      </c>
      <c r="K50" s="6">
        <f>I50-J50</f>
        <v>1376550</v>
      </c>
      <c r="L50" s="16"/>
    </row>
    <row r="51" spans="1:12" ht="18" customHeight="1">
      <c r="A51" s="38" t="s">
        <v>0</v>
      </c>
      <c r="B51" s="24" t="s">
        <v>10</v>
      </c>
      <c r="C51" s="99">
        <v>1</v>
      </c>
      <c r="D51" s="101" t="s">
        <v>150</v>
      </c>
      <c r="E51" s="102"/>
      <c r="F51" s="102"/>
      <c r="G51" s="32"/>
      <c r="H51" s="33"/>
      <c r="I51" s="2">
        <v>1200000</v>
      </c>
      <c r="J51" s="2">
        <v>155000</v>
      </c>
      <c r="K51" s="8">
        <f>I51-J51</f>
        <v>1045000</v>
      </c>
      <c r="L51" s="16"/>
    </row>
    <row r="52" spans="1:12" ht="18" customHeight="1">
      <c r="A52" s="38" t="s">
        <v>60</v>
      </c>
      <c r="B52" s="24" t="s">
        <v>11</v>
      </c>
      <c r="C52" s="100"/>
      <c r="D52" s="103"/>
      <c r="E52" s="103"/>
      <c r="F52" s="103"/>
      <c r="G52" s="46"/>
      <c r="H52" s="47"/>
      <c r="I52" s="4"/>
      <c r="J52" s="4"/>
      <c r="K52" s="10"/>
      <c r="L52" s="16"/>
    </row>
    <row r="53" spans="1:12" ht="18" customHeight="1">
      <c r="A53" s="38"/>
      <c r="B53" s="24"/>
      <c r="C53" s="99">
        <v>2</v>
      </c>
      <c r="D53" s="101" t="s">
        <v>183</v>
      </c>
      <c r="E53" s="102"/>
      <c r="F53" s="102"/>
      <c r="G53" s="32"/>
      <c r="H53" s="33"/>
      <c r="I53" s="2">
        <v>0</v>
      </c>
      <c r="J53" s="2">
        <v>3365490</v>
      </c>
      <c r="K53" s="8">
        <f>I53-J53</f>
        <v>-3365490</v>
      </c>
      <c r="L53" s="16"/>
    </row>
    <row r="54" spans="1:12" ht="18" customHeight="1">
      <c r="A54" s="38"/>
      <c r="B54" s="24"/>
      <c r="C54" s="100"/>
      <c r="D54" s="103"/>
      <c r="E54" s="103"/>
      <c r="F54" s="103"/>
      <c r="G54" s="46"/>
      <c r="H54" s="47"/>
      <c r="I54" s="4"/>
      <c r="J54" s="4"/>
      <c r="K54" s="10"/>
      <c r="L54" s="16"/>
    </row>
    <row r="55" spans="1:12" ht="18" customHeight="1">
      <c r="A55" s="38"/>
      <c r="B55" s="24"/>
      <c r="C55" s="99">
        <v>3</v>
      </c>
      <c r="D55" s="101" t="s">
        <v>117</v>
      </c>
      <c r="E55" s="102"/>
      <c r="F55" s="102"/>
      <c r="G55" s="32"/>
      <c r="H55" s="33"/>
      <c r="I55" s="2">
        <v>3339000</v>
      </c>
      <c r="J55" s="2">
        <v>0</v>
      </c>
      <c r="K55" s="8">
        <f>I55-J55</f>
        <v>3339000</v>
      </c>
      <c r="L55" s="16"/>
    </row>
    <row r="56" spans="1:12" ht="18" customHeight="1">
      <c r="A56" s="38"/>
      <c r="B56" s="24"/>
      <c r="C56" s="100"/>
      <c r="D56" s="103"/>
      <c r="E56" s="103"/>
      <c r="F56" s="103"/>
      <c r="G56" s="46"/>
      <c r="H56" s="47"/>
      <c r="I56" s="4"/>
      <c r="J56" s="4"/>
      <c r="K56" s="10"/>
      <c r="L56" s="16"/>
    </row>
    <row r="57" spans="1:12" ht="18" customHeight="1">
      <c r="A57" s="16"/>
      <c r="B57" s="119" t="s">
        <v>88</v>
      </c>
      <c r="C57" s="105"/>
      <c r="D57" s="105"/>
      <c r="E57" s="105"/>
      <c r="F57" s="105"/>
      <c r="G57" s="105"/>
      <c r="H57" s="106"/>
      <c r="I57" s="4">
        <f>SUM(I51:I55)</f>
        <v>4539000</v>
      </c>
      <c r="J57" s="4">
        <f>SUM(J51:J55)</f>
        <v>3520490</v>
      </c>
      <c r="K57" s="6">
        <f>I57-J57</f>
        <v>1018510</v>
      </c>
      <c r="L57" s="16"/>
    </row>
    <row r="58" spans="1:12" ht="18" customHeight="1">
      <c r="A58" s="120" t="s">
        <v>90</v>
      </c>
      <c r="B58" s="105"/>
      <c r="C58" s="105"/>
      <c r="D58" s="105"/>
      <c r="E58" s="105"/>
      <c r="F58" s="105"/>
      <c r="G58" s="105"/>
      <c r="H58" s="106"/>
      <c r="I58" s="1">
        <f>I50-I57</f>
        <v>11304000</v>
      </c>
      <c r="J58" s="1">
        <f>J50-J57</f>
        <v>10945960</v>
      </c>
      <c r="K58" s="6">
        <f>I58-J58</f>
        <v>358040</v>
      </c>
      <c r="L58" s="16"/>
    </row>
    <row r="59" spans="1:12" ht="18" customHeight="1">
      <c r="A59" s="120" t="s">
        <v>91</v>
      </c>
      <c r="B59" s="105"/>
      <c r="C59" s="105"/>
      <c r="D59" s="105"/>
      <c r="E59" s="105"/>
      <c r="F59" s="105"/>
      <c r="G59" s="105"/>
      <c r="H59" s="106"/>
      <c r="I59" s="4">
        <v>50000</v>
      </c>
      <c r="J59" s="4">
        <v>0</v>
      </c>
      <c r="K59" s="6">
        <f>I59-J59</f>
        <v>50000</v>
      </c>
      <c r="L59" s="16"/>
    </row>
    <row r="60" spans="1:12" ht="18" customHeight="1">
      <c r="A60" s="104" t="s">
        <v>20</v>
      </c>
      <c r="B60" s="105"/>
      <c r="C60" s="105"/>
      <c r="D60" s="105"/>
      <c r="E60" s="105"/>
      <c r="F60" s="105"/>
      <c r="G60" s="105"/>
      <c r="H60" s="106"/>
      <c r="I60" s="4">
        <f>I28+I39+I58-I59</f>
        <v>-3320000</v>
      </c>
      <c r="J60" s="4">
        <f>J28+J39+J58-J59</f>
        <v>7626532</v>
      </c>
      <c r="K60" s="6">
        <f>I60-J60</f>
        <v>-10946532</v>
      </c>
      <c r="L60" s="16"/>
    </row>
    <row r="61" spans="1:11" s="32" customFormat="1" ht="18" customHeight="1">
      <c r="A61" s="29"/>
      <c r="B61" s="34"/>
      <c r="C61" s="50"/>
      <c r="D61" s="51"/>
      <c r="E61" s="51"/>
      <c r="F61" s="51"/>
      <c r="G61" s="51"/>
      <c r="H61" s="51"/>
      <c r="I61" s="52"/>
      <c r="J61" s="52"/>
      <c r="K61" s="52"/>
    </row>
    <row r="62" spans="1:12" ht="18" customHeight="1">
      <c r="A62" s="104" t="s">
        <v>21</v>
      </c>
      <c r="B62" s="105"/>
      <c r="C62" s="105"/>
      <c r="D62" s="105"/>
      <c r="E62" s="105"/>
      <c r="F62" s="105"/>
      <c r="G62" s="105"/>
      <c r="H62" s="106"/>
      <c r="I62" s="4">
        <v>25621000</v>
      </c>
      <c r="J62" s="4">
        <v>22817565</v>
      </c>
      <c r="K62" s="6">
        <f>I62-J62</f>
        <v>2803435</v>
      </c>
      <c r="L62" s="16"/>
    </row>
    <row r="63" spans="1:12" ht="18" customHeight="1" thickBot="1">
      <c r="A63" s="107" t="s">
        <v>22</v>
      </c>
      <c r="B63" s="108"/>
      <c r="C63" s="108"/>
      <c r="D63" s="108"/>
      <c r="E63" s="108"/>
      <c r="F63" s="108"/>
      <c r="G63" s="108"/>
      <c r="H63" s="109"/>
      <c r="I63" s="53">
        <f>I60+I62</f>
        <v>22301000</v>
      </c>
      <c r="J63" s="53">
        <f>J60+J62</f>
        <v>30444097</v>
      </c>
      <c r="K63" s="9">
        <f>I63-J63</f>
        <v>-8143097</v>
      </c>
      <c r="L63" s="16"/>
    </row>
    <row r="64" ht="18" customHeight="1">
      <c r="D64" s="54"/>
    </row>
  </sheetData>
  <sheetProtection password="B10E" sheet="1" formatCells="0" formatColumns="0" formatRows="0" insertColumns="0" insertRows="0" insertHyperlinks="0" deleteColumns="0" deleteRows="0" sort="0" autoFilter="0" pivotTables="0"/>
  <mergeCells count="66">
    <mergeCell ref="I40:I41"/>
    <mergeCell ref="J40:J41"/>
    <mergeCell ref="K40:K41"/>
    <mergeCell ref="C41:H41"/>
    <mergeCell ref="A2:K2"/>
    <mergeCell ref="I5:I6"/>
    <mergeCell ref="J5:J6"/>
    <mergeCell ref="K5:K6"/>
    <mergeCell ref="D7:F7"/>
    <mergeCell ref="D8:F8"/>
    <mergeCell ref="D9:F9"/>
    <mergeCell ref="D10:F10"/>
    <mergeCell ref="D12:F12"/>
    <mergeCell ref="D11:F11"/>
    <mergeCell ref="D13:F13"/>
    <mergeCell ref="C44:C45"/>
    <mergeCell ref="D44:F45"/>
    <mergeCell ref="A40:H40"/>
    <mergeCell ref="D14:F14"/>
    <mergeCell ref="D15:F15"/>
    <mergeCell ref="D16:F16"/>
    <mergeCell ref="D17:F17"/>
    <mergeCell ref="B18:H18"/>
    <mergeCell ref="D19:F19"/>
    <mergeCell ref="D20:F20"/>
    <mergeCell ref="D21:F21"/>
    <mergeCell ref="A28:H28"/>
    <mergeCell ref="B35:H35"/>
    <mergeCell ref="D22:F22"/>
    <mergeCell ref="D23:F23"/>
    <mergeCell ref="D24:F24"/>
    <mergeCell ref="D25:F25"/>
    <mergeCell ref="D26:F26"/>
    <mergeCell ref="B27:H27"/>
    <mergeCell ref="B38:H38"/>
    <mergeCell ref="A39:H39"/>
    <mergeCell ref="C29:C30"/>
    <mergeCell ref="D29:F30"/>
    <mergeCell ref="C33:C34"/>
    <mergeCell ref="D33:F34"/>
    <mergeCell ref="C4:J4"/>
    <mergeCell ref="B57:H57"/>
    <mergeCell ref="C53:C54"/>
    <mergeCell ref="D53:F54"/>
    <mergeCell ref="A58:H58"/>
    <mergeCell ref="A59:H59"/>
    <mergeCell ref="C42:C43"/>
    <mergeCell ref="D42:F43"/>
    <mergeCell ref="C55:C56"/>
    <mergeCell ref="D55:F56"/>
    <mergeCell ref="C6:H6"/>
    <mergeCell ref="A5:H5"/>
    <mergeCell ref="A60:H60"/>
    <mergeCell ref="B50:H50"/>
    <mergeCell ref="C51:C52"/>
    <mergeCell ref="D51:F52"/>
    <mergeCell ref="C36:C37"/>
    <mergeCell ref="D36:F37"/>
    <mergeCell ref="C31:C32"/>
    <mergeCell ref="D31:F32"/>
    <mergeCell ref="C46:C47"/>
    <mergeCell ref="D46:F47"/>
    <mergeCell ref="C48:C49"/>
    <mergeCell ref="D48:F49"/>
    <mergeCell ref="A62:H62"/>
    <mergeCell ref="A63:H63"/>
  </mergeCells>
  <printOptions/>
  <pageMargins left="0.9448818897637796" right="0.31496062992125984" top="0.7874015748031497" bottom="0.4724409448818898" header="0.8267716535433072" footer="0.5118110236220472"/>
  <pageSetup horizontalDpi="400" verticalDpi="400" orientation="portrait" paperSize="9" scale="85" r:id="rId1"/>
  <rowBreaks count="1" manualBreakCount="1"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D20" sqref="D20:F20"/>
    </sheetView>
  </sheetViews>
  <sheetFormatPr defaultColWidth="9.00390625" defaultRowHeight="13.5"/>
  <cols>
    <col min="1" max="1" width="3.875" style="14" customWidth="1"/>
    <col min="2" max="2" width="4.25390625" style="14" customWidth="1"/>
    <col min="3" max="3" width="3.375" style="14" customWidth="1"/>
    <col min="4" max="4" width="11.25390625" style="14" customWidth="1"/>
    <col min="5" max="5" width="3.50390625" style="14" customWidth="1"/>
    <col min="6" max="6" width="17.00390625" style="14" customWidth="1"/>
    <col min="7" max="7" width="2.125" style="14" customWidth="1"/>
    <col min="8" max="8" width="5.125" style="14" customWidth="1"/>
    <col min="9" max="13" width="13.375" style="14" customWidth="1"/>
    <col min="14" max="14" width="1.12109375" style="14" customWidth="1"/>
    <col min="15" max="16384" width="9.00390625" style="14" customWidth="1"/>
  </cols>
  <sheetData>
    <row r="1" spans="1:4" ht="17.25">
      <c r="A1" s="11"/>
      <c r="B1" s="12"/>
      <c r="C1" s="13"/>
      <c r="D1" s="12"/>
    </row>
    <row r="2" spans="1:13" ht="18.75">
      <c r="A2" s="135" t="s">
        <v>158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0"/>
      <c r="M2" s="150"/>
    </row>
    <row r="3" spans="1:13" ht="1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8" t="s">
        <v>171</v>
      </c>
    </row>
    <row r="4" spans="2:13" ht="14.25" thickBot="1">
      <c r="B4" s="117" t="s">
        <v>102</v>
      </c>
      <c r="C4" s="118"/>
      <c r="D4" s="118"/>
      <c r="E4" s="118"/>
      <c r="F4" s="118"/>
      <c r="G4" s="118"/>
      <c r="H4" s="118"/>
      <c r="I4" s="118"/>
      <c r="J4" s="149"/>
      <c r="K4" s="149"/>
      <c r="L4" s="149"/>
      <c r="M4" s="15" t="s">
        <v>100</v>
      </c>
    </row>
    <row r="5" spans="1:14" ht="13.5" customHeight="1">
      <c r="A5" s="113" t="s">
        <v>65</v>
      </c>
      <c r="B5" s="114"/>
      <c r="C5" s="114"/>
      <c r="D5" s="114"/>
      <c r="E5" s="114"/>
      <c r="F5" s="114"/>
      <c r="G5" s="114"/>
      <c r="H5" s="115"/>
      <c r="I5" s="137" t="s">
        <v>153</v>
      </c>
      <c r="J5" s="146" t="s">
        <v>154</v>
      </c>
      <c r="K5" s="139" t="s">
        <v>155</v>
      </c>
      <c r="L5" s="139" t="s">
        <v>156</v>
      </c>
      <c r="M5" s="153" t="s">
        <v>157</v>
      </c>
      <c r="N5" s="16"/>
    </row>
    <row r="6" spans="1:14" ht="13.5">
      <c r="A6" s="17"/>
      <c r="B6" s="18"/>
      <c r="C6" s="110" t="s">
        <v>1</v>
      </c>
      <c r="D6" s="111"/>
      <c r="E6" s="111"/>
      <c r="F6" s="111"/>
      <c r="G6" s="111"/>
      <c r="H6" s="112"/>
      <c r="I6" s="132"/>
      <c r="J6" s="147"/>
      <c r="K6" s="140"/>
      <c r="L6" s="140"/>
      <c r="M6" s="103"/>
      <c r="N6" s="16"/>
    </row>
    <row r="7" spans="1:14" ht="27" customHeight="1">
      <c r="A7" s="19" t="s">
        <v>34</v>
      </c>
      <c r="B7" s="20" t="s">
        <v>0</v>
      </c>
      <c r="C7" s="21">
        <v>1</v>
      </c>
      <c r="D7" s="123" t="s">
        <v>2</v>
      </c>
      <c r="E7" s="124"/>
      <c r="F7" s="124"/>
      <c r="G7" s="22"/>
      <c r="H7" s="18"/>
      <c r="I7" s="1">
        <v>2545000</v>
      </c>
      <c r="J7" s="6">
        <v>0</v>
      </c>
      <c r="K7" s="89">
        <f>I7+J7</f>
        <v>2545000</v>
      </c>
      <c r="L7" s="89">
        <v>0</v>
      </c>
      <c r="M7" s="52">
        <f>K7+L7</f>
        <v>2545000</v>
      </c>
      <c r="N7" s="16"/>
    </row>
    <row r="8" spans="1:14" ht="27" customHeight="1">
      <c r="A8" s="23" t="s">
        <v>35</v>
      </c>
      <c r="B8" s="24" t="s">
        <v>26</v>
      </c>
      <c r="C8" s="21">
        <v>2</v>
      </c>
      <c r="D8" s="123" t="s">
        <v>3</v>
      </c>
      <c r="E8" s="124"/>
      <c r="F8" s="124"/>
      <c r="G8" s="25"/>
      <c r="H8" s="26"/>
      <c r="I8" s="4">
        <v>730241</v>
      </c>
      <c r="J8" s="10">
        <v>0</v>
      </c>
      <c r="K8" s="89">
        <f aca="true" t="shared" si="0" ref="K8:K33">I8+J8</f>
        <v>730241</v>
      </c>
      <c r="L8" s="89">
        <v>0</v>
      </c>
      <c r="M8" s="52">
        <f aca="true" t="shared" si="1" ref="M8:M28">K8+L8</f>
        <v>730241</v>
      </c>
      <c r="N8" s="16"/>
    </row>
    <row r="9" spans="1:14" ht="27" customHeight="1">
      <c r="A9" s="23" t="s">
        <v>6</v>
      </c>
      <c r="B9" s="27"/>
      <c r="C9" s="28">
        <v>3</v>
      </c>
      <c r="D9" s="123" t="s">
        <v>104</v>
      </c>
      <c r="E9" s="124"/>
      <c r="F9" s="124"/>
      <c r="G9" s="22"/>
      <c r="H9" s="18"/>
      <c r="I9" s="1">
        <v>18753275</v>
      </c>
      <c r="J9" s="6">
        <v>0</v>
      </c>
      <c r="K9" s="89">
        <f t="shared" si="0"/>
        <v>18753275</v>
      </c>
      <c r="L9" s="89">
        <v>0</v>
      </c>
      <c r="M9" s="52">
        <f t="shared" si="1"/>
        <v>18753275</v>
      </c>
      <c r="N9" s="16"/>
    </row>
    <row r="10" spans="1:14" ht="27" customHeight="1">
      <c r="A10" s="23" t="s">
        <v>7</v>
      </c>
      <c r="B10" s="27"/>
      <c r="C10" s="28">
        <v>4</v>
      </c>
      <c r="D10" s="123" t="s">
        <v>4</v>
      </c>
      <c r="E10" s="123"/>
      <c r="F10" s="123"/>
      <c r="G10" s="29"/>
      <c r="H10" s="30"/>
      <c r="I10" s="1">
        <v>28438987</v>
      </c>
      <c r="J10" s="6">
        <v>22059745</v>
      </c>
      <c r="K10" s="89">
        <f t="shared" si="0"/>
        <v>50498732</v>
      </c>
      <c r="L10" s="89">
        <v>0</v>
      </c>
      <c r="M10" s="52">
        <f t="shared" si="1"/>
        <v>50498732</v>
      </c>
      <c r="N10" s="16"/>
    </row>
    <row r="11" spans="1:14" ht="27" customHeight="1">
      <c r="A11" s="23" t="s">
        <v>25</v>
      </c>
      <c r="B11" s="27"/>
      <c r="C11" s="28">
        <v>5</v>
      </c>
      <c r="D11" s="123" t="s">
        <v>29</v>
      </c>
      <c r="E11" s="124"/>
      <c r="F11" s="124"/>
      <c r="G11" s="29"/>
      <c r="H11" s="30"/>
      <c r="I11" s="1">
        <v>155000</v>
      </c>
      <c r="J11" s="6">
        <v>0</v>
      </c>
      <c r="K11" s="89">
        <f t="shared" si="0"/>
        <v>155000</v>
      </c>
      <c r="L11" s="89">
        <v>0</v>
      </c>
      <c r="M11" s="52">
        <f t="shared" si="1"/>
        <v>155000</v>
      </c>
      <c r="N11" s="16"/>
    </row>
    <row r="12" spans="1:14" ht="27" customHeight="1">
      <c r="A12" s="23" t="s">
        <v>8</v>
      </c>
      <c r="B12" s="27"/>
      <c r="C12" s="28">
        <v>6</v>
      </c>
      <c r="D12" s="123" t="s">
        <v>28</v>
      </c>
      <c r="E12" s="124"/>
      <c r="F12" s="124"/>
      <c r="G12" s="29"/>
      <c r="H12" s="30"/>
      <c r="I12" s="1">
        <v>2173660</v>
      </c>
      <c r="J12" s="6">
        <v>166500</v>
      </c>
      <c r="K12" s="89">
        <f t="shared" si="0"/>
        <v>2340160</v>
      </c>
      <c r="L12" s="89">
        <v>0</v>
      </c>
      <c r="M12" s="52">
        <f t="shared" si="1"/>
        <v>2340160</v>
      </c>
      <c r="N12" s="16"/>
    </row>
    <row r="13" spans="1:14" ht="27" customHeight="1">
      <c r="A13" s="23" t="s">
        <v>24</v>
      </c>
      <c r="B13" s="27"/>
      <c r="C13" s="31">
        <v>7</v>
      </c>
      <c r="D13" s="126" t="s">
        <v>105</v>
      </c>
      <c r="E13" s="127"/>
      <c r="F13" s="127"/>
      <c r="G13" s="32"/>
      <c r="H13" s="33"/>
      <c r="I13" s="2">
        <v>92671597</v>
      </c>
      <c r="J13" s="7">
        <v>7433506</v>
      </c>
      <c r="K13" s="89">
        <f t="shared" si="0"/>
        <v>100105103</v>
      </c>
      <c r="L13" s="89">
        <v>0</v>
      </c>
      <c r="M13" s="52">
        <f t="shared" si="1"/>
        <v>100105103</v>
      </c>
      <c r="N13" s="16"/>
    </row>
    <row r="14" spans="1:14" ht="27" customHeight="1">
      <c r="A14" s="23" t="s">
        <v>0</v>
      </c>
      <c r="B14" s="27"/>
      <c r="C14" s="28">
        <v>8</v>
      </c>
      <c r="D14" s="101" t="s">
        <v>106</v>
      </c>
      <c r="E14" s="102"/>
      <c r="F14" s="102"/>
      <c r="G14" s="34"/>
      <c r="H14" s="35"/>
      <c r="I14" s="3">
        <v>6166777</v>
      </c>
      <c r="J14" s="8">
        <v>0</v>
      </c>
      <c r="K14" s="89">
        <f t="shared" si="0"/>
        <v>6166777</v>
      </c>
      <c r="L14" s="89">
        <v>0</v>
      </c>
      <c r="M14" s="52">
        <f t="shared" si="1"/>
        <v>6166777</v>
      </c>
      <c r="N14" s="16"/>
    </row>
    <row r="15" spans="1:14" ht="27" customHeight="1">
      <c r="A15" s="23" t="s">
        <v>60</v>
      </c>
      <c r="B15" s="27"/>
      <c r="C15" s="28">
        <v>9</v>
      </c>
      <c r="D15" s="123" t="s">
        <v>30</v>
      </c>
      <c r="E15" s="124"/>
      <c r="F15" s="124"/>
      <c r="G15" s="29"/>
      <c r="H15" s="30"/>
      <c r="I15" s="1">
        <v>267454</v>
      </c>
      <c r="J15" s="6">
        <v>0</v>
      </c>
      <c r="K15" s="89">
        <f t="shared" si="0"/>
        <v>267454</v>
      </c>
      <c r="L15" s="89">
        <v>0</v>
      </c>
      <c r="M15" s="52">
        <f t="shared" si="1"/>
        <v>267454</v>
      </c>
      <c r="N15" s="16"/>
    </row>
    <row r="16" spans="1:14" ht="27" customHeight="1">
      <c r="A16" s="23"/>
      <c r="B16" s="27"/>
      <c r="C16" s="28">
        <v>10</v>
      </c>
      <c r="D16" s="123" t="s">
        <v>107</v>
      </c>
      <c r="E16" s="124"/>
      <c r="F16" s="124"/>
      <c r="G16" s="22"/>
      <c r="H16" s="35"/>
      <c r="I16" s="3">
        <v>218391</v>
      </c>
      <c r="J16" s="8">
        <v>0</v>
      </c>
      <c r="K16" s="89">
        <f t="shared" si="0"/>
        <v>218391</v>
      </c>
      <c r="L16" s="89">
        <v>0</v>
      </c>
      <c r="M16" s="52">
        <f t="shared" si="1"/>
        <v>218391</v>
      </c>
      <c r="N16" s="16"/>
    </row>
    <row r="17" spans="1:14" ht="27" customHeight="1">
      <c r="A17" s="23"/>
      <c r="B17" s="27"/>
      <c r="C17" s="31">
        <v>11</v>
      </c>
      <c r="D17" s="126" t="s">
        <v>108</v>
      </c>
      <c r="E17" s="141"/>
      <c r="F17" s="141"/>
      <c r="G17" s="32"/>
      <c r="H17" s="35"/>
      <c r="I17" s="3">
        <v>0</v>
      </c>
      <c r="J17" s="8">
        <v>0</v>
      </c>
      <c r="K17" s="89">
        <f t="shared" si="0"/>
        <v>0</v>
      </c>
      <c r="L17" s="89">
        <f>I17-J17</f>
        <v>0</v>
      </c>
      <c r="M17" s="52">
        <f t="shared" si="1"/>
        <v>0</v>
      </c>
      <c r="N17" s="16"/>
    </row>
    <row r="18" spans="1:14" ht="27" customHeight="1">
      <c r="A18" s="36"/>
      <c r="B18" s="125" t="s">
        <v>40</v>
      </c>
      <c r="C18" s="105"/>
      <c r="D18" s="105"/>
      <c r="E18" s="105"/>
      <c r="F18" s="105"/>
      <c r="G18" s="105"/>
      <c r="H18" s="106"/>
      <c r="I18" s="1">
        <f>I7+I8+I9+I10+I11+I12+I13+I14+I15+I16+I17</f>
        <v>152120382</v>
      </c>
      <c r="J18" s="6">
        <f>J7+J8+J9+J10+J11+J12+J13+J14+J15+J16+J17</f>
        <v>29659751</v>
      </c>
      <c r="K18" s="89">
        <f t="shared" si="0"/>
        <v>181780133</v>
      </c>
      <c r="L18" s="89">
        <v>0</v>
      </c>
      <c r="M18" s="52">
        <f t="shared" si="1"/>
        <v>181780133</v>
      </c>
      <c r="N18" s="16"/>
    </row>
    <row r="19" spans="1:14" ht="27" customHeight="1">
      <c r="A19" s="23"/>
      <c r="B19" s="24" t="s">
        <v>10</v>
      </c>
      <c r="C19" s="37">
        <v>1</v>
      </c>
      <c r="D19" s="123" t="s">
        <v>9</v>
      </c>
      <c r="E19" s="124"/>
      <c r="F19" s="124"/>
      <c r="G19" s="25"/>
      <c r="H19" s="26"/>
      <c r="I19" s="4">
        <v>116037203</v>
      </c>
      <c r="J19" s="10">
        <v>20241898</v>
      </c>
      <c r="K19" s="89">
        <f t="shared" si="0"/>
        <v>136279101</v>
      </c>
      <c r="L19" s="89">
        <v>0</v>
      </c>
      <c r="M19" s="52">
        <f t="shared" si="1"/>
        <v>136279101</v>
      </c>
      <c r="N19" s="16"/>
    </row>
    <row r="20" spans="1:14" ht="27" customHeight="1">
      <c r="A20" s="38"/>
      <c r="B20" s="24" t="s">
        <v>11</v>
      </c>
      <c r="C20" s="21">
        <v>2</v>
      </c>
      <c r="D20" s="123" t="s">
        <v>13</v>
      </c>
      <c r="E20" s="124"/>
      <c r="F20" s="124"/>
      <c r="G20" s="25"/>
      <c r="H20" s="26"/>
      <c r="I20" s="4">
        <v>18283039</v>
      </c>
      <c r="J20" s="10">
        <v>4181857</v>
      </c>
      <c r="K20" s="89">
        <f t="shared" si="0"/>
        <v>22464896</v>
      </c>
      <c r="L20" s="89">
        <v>0</v>
      </c>
      <c r="M20" s="52">
        <f t="shared" si="1"/>
        <v>22464896</v>
      </c>
      <c r="N20" s="16"/>
    </row>
    <row r="21" spans="1:14" ht="27" customHeight="1">
      <c r="A21" s="23"/>
      <c r="B21" s="27"/>
      <c r="C21" s="28">
        <v>3</v>
      </c>
      <c r="D21" s="123" t="s">
        <v>109</v>
      </c>
      <c r="E21" s="124"/>
      <c r="F21" s="124"/>
      <c r="G21" s="22"/>
      <c r="H21" s="18"/>
      <c r="I21" s="1">
        <v>15948761</v>
      </c>
      <c r="J21" s="6">
        <v>4275996</v>
      </c>
      <c r="K21" s="89">
        <f t="shared" si="0"/>
        <v>20224757</v>
      </c>
      <c r="L21" s="89">
        <v>0</v>
      </c>
      <c r="M21" s="52">
        <f t="shared" si="1"/>
        <v>20224757</v>
      </c>
      <c r="N21" s="16"/>
    </row>
    <row r="22" spans="1:14" ht="27" customHeight="1">
      <c r="A22" s="16"/>
      <c r="B22" s="27"/>
      <c r="C22" s="31">
        <v>4</v>
      </c>
      <c r="D22" s="101" t="s">
        <v>110</v>
      </c>
      <c r="E22" s="102"/>
      <c r="F22" s="102"/>
      <c r="G22" s="34"/>
      <c r="H22" s="39"/>
      <c r="I22" s="3">
        <v>0</v>
      </c>
      <c r="J22" s="8">
        <v>0</v>
      </c>
      <c r="K22" s="89">
        <f t="shared" si="0"/>
        <v>0</v>
      </c>
      <c r="L22" s="89">
        <f>I22-J22</f>
        <v>0</v>
      </c>
      <c r="M22" s="52">
        <f t="shared" si="1"/>
        <v>0</v>
      </c>
      <c r="N22" s="16"/>
    </row>
    <row r="23" spans="1:14" ht="27" customHeight="1">
      <c r="A23" s="40"/>
      <c r="B23" s="27"/>
      <c r="C23" s="41">
        <v>5</v>
      </c>
      <c r="D23" s="123" t="s">
        <v>14</v>
      </c>
      <c r="E23" s="124"/>
      <c r="F23" s="124"/>
      <c r="G23" s="29"/>
      <c r="H23" s="30"/>
      <c r="I23" s="1">
        <v>1380107</v>
      </c>
      <c r="J23" s="6">
        <v>84000</v>
      </c>
      <c r="K23" s="89">
        <f t="shared" si="0"/>
        <v>1464107</v>
      </c>
      <c r="L23" s="89">
        <v>0</v>
      </c>
      <c r="M23" s="52">
        <f t="shared" si="1"/>
        <v>1464107</v>
      </c>
      <c r="N23" s="16"/>
    </row>
    <row r="24" spans="1:14" ht="27" customHeight="1">
      <c r="A24" s="16"/>
      <c r="B24" s="27"/>
      <c r="C24" s="28">
        <v>6</v>
      </c>
      <c r="D24" s="123" t="s">
        <v>15</v>
      </c>
      <c r="E24" s="124"/>
      <c r="F24" s="124"/>
      <c r="G24" s="22"/>
      <c r="H24" s="30"/>
      <c r="I24" s="1">
        <v>172300</v>
      </c>
      <c r="J24" s="6">
        <v>40000</v>
      </c>
      <c r="K24" s="89">
        <f t="shared" si="0"/>
        <v>212300</v>
      </c>
      <c r="L24" s="89">
        <v>0</v>
      </c>
      <c r="M24" s="52">
        <f t="shared" si="1"/>
        <v>212300</v>
      </c>
      <c r="N24" s="16"/>
    </row>
    <row r="25" spans="1:14" ht="27" customHeight="1">
      <c r="A25" s="16"/>
      <c r="B25" s="27"/>
      <c r="C25" s="31">
        <v>7</v>
      </c>
      <c r="D25" s="101" t="s">
        <v>111</v>
      </c>
      <c r="E25" s="102"/>
      <c r="F25" s="102"/>
      <c r="G25" s="34"/>
      <c r="H25" s="35"/>
      <c r="I25" s="3">
        <v>0</v>
      </c>
      <c r="J25" s="8">
        <v>0</v>
      </c>
      <c r="K25" s="89">
        <f t="shared" si="0"/>
        <v>0</v>
      </c>
      <c r="L25" s="89">
        <f>I25-J25</f>
        <v>0</v>
      </c>
      <c r="M25" s="52">
        <f t="shared" si="1"/>
        <v>0</v>
      </c>
      <c r="N25" s="16"/>
    </row>
    <row r="26" spans="1:14" ht="27" customHeight="1">
      <c r="A26" s="16"/>
      <c r="B26" s="27"/>
      <c r="C26" s="42">
        <v>8</v>
      </c>
      <c r="D26" s="101" t="s">
        <v>112</v>
      </c>
      <c r="E26" s="102"/>
      <c r="F26" s="102"/>
      <c r="G26" s="34"/>
      <c r="H26" s="35"/>
      <c r="I26" s="3">
        <v>0</v>
      </c>
      <c r="J26" s="8">
        <v>0</v>
      </c>
      <c r="K26" s="89">
        <f t="shared" si="0"/>
        <v>0</v>
      </c>
      <c r="L26" s="89">
        <f>I26-J26</f>
        <v>0</v>
      </c>
      <c r="M26" s="52">
        <f t="shared" si="1"/>
        <v>0</v>
      </c>
      <c r="N26" s="16"/>
    </row>
    <row r="27" spans="1:14" ht="27" customHeight="1">
      <c r="A27" s="43"/>
      <c r="B27" s="125" t="s">
        <v>41</v>
      </c>
      <c r="C27" s="105"/>
      <c r="D27" s="105"/>
      <c r="E27" s="105"/>
      <c r="F27" s="105"/>
      <c r="G27" s="105"/>
      <c r="H27" s="106"/>
      <c r="I27" s="1">
        <f>I19+I20+I21+I22+I23+I24+I25+I26</f>
        <v>151821410</v>
      </c>
      <c r="J27" s="6">
        <f>J19+J20+J21+J22+J23+J24+J25+J26</f>
        <v>28823751</v>
      </c>
      <c r="K27" s="89">
        <f t="shared" si="0"/>
        <v>180645161</v>
      </c>
      <c r="L27" s="89">
        <v>0</v>
      </c>
      <c r="M27" s="52">
        <f t="shared" si="1"/>
        <v>180645161</v>
      </c>
      <c r="N27" s="16"/>
    </row>
    <row r="28" spans="1:14" ht="27" customHeight="1">
      <c r="A28" s="122" t="s">
        <v>87</v>
      </c>
      <c r="B28" s="105"/>
      <c r="C28" s="105"/>
      <c r="D28" s="105"/>
      <c r="E28" s="105"/>
      <c r="F28" s="105"/>
      <c r="G28" s="105"/>
      <c r="H28" s="106"/>
      <c r="I28" s="4">
        <f>I18-I27</f>
        <v>298972</v>
      </c>
      <c r="J28" s="10">
        <f>J18-J27</f>
        <v>836000</v>
      </c>
      <c r="K28" s="89">
        <f t="shared" si="0"/>
        <v>1134972</v>
      </c>
      <c r="L28" s="89">
        <v>0</v>
      </c>
      <c r="M28" s="52">
        <f t="shared" si="1"/>
        <v>1134972</v>
      </c>
      <c r="N28" s="16"/>
    </row>
    <row r="29" spans="1:14" ht="18" customHeight="1">
      <c r="A29" s="44" t="s">
        <v>165</v>
      </c>
      <c r="B29" s="20" t="s">
        <v>0</v>
      </c>
      <c r="C29" s="99">
        <v>1</v>
      </c>
      <c r="D29" s="101" t="s">
        <v>163</v>
      </c>
      <c r="E29" s="102"/>
      <c r="F29" s="102"/>
      <c r="G29" s="32"/>
      <c r="H29" s="33"/>
      <c r="I29" s="2">
        <v>3000000</v>
      </c>
      <c r="J29" s="7">
        <v>0</v>
      </c>
      <c r="K29" s="85">
        <f t="shared" si="0"/>
        <v>3000000</v>
      </c>
      <c r="L29" s="90">
        <v>0</v>
      </c>
      <c r="M29" s="79">
        <f>K29+L29</f>
        <v>3000000</v>
      </c>
      <c r="N29" s="16"/>
    </row>
    <row r="30" spans="1:14" ht="18" customHeight="1">
      <c r="A30" s="45" t="s">
        <v>166</v>
      </c>
      <c r="B30" s="24" t="s">
        <v>5</v>
      </c>
      <c r="C30" s="100"/>
      <c r="D30" s="103"/>
      <c r="E30" s="103"/>
      <c r="F30" s="103"/>
      <c r="G30" s="46"/>
      <c r="H30" s="47"/>
      <c r="I30" s="4"/>
      <c r="J30" s="10"/>
      <c r="K30" s="86"/>
      <c r="L30" s="86"/>
      <c r="M30" s="83"/>
      <c r="N30" s="16"/>
    </row>
    <row r="31" spans="1:14" ht="18" customHeight="1">
      <c r="A31" s="45" t="s">
        <v>167</v>
      </c>
      <c r="B31" s="24"/>
      <c r="C31" s="99">
        <v>2</v>
      </c>
      <c r="D31" s="101" t="s">
        <v>121</v>
      </c>
      <c r="E31" s="102"/>
      <c r="F31" s="102"/>
      <c r="G31" s="32"/>
      <c r="H31" s="33"/>
      <c r="I31" s="2">
        <v>0</v>
      </c>
      <c r="J31" s="7">
        <v>0</v>
      </c>
      <c r="K31" s="85">
        <f>I31+J31</f>
        <v>0</v>
      </c>
      <c r="L31" s="90">
        <v>0</v>
      </c>
      <c r="M31" s="79">
        <f>K31+L31</f>
        <v>0</v>
      </c>
      <c r="N31" s="16"/>
    </row>
    <row r="32" spans="1:14" ht="18" customHeight="1">
      <c r="A32" s="45" t="s">
        <v>16</v>
      </c>
      <c r="B32" s="24"/>
      <c r="C32" s="100"/>
      <c r="D32" s="103"/>
      <c r="E32" s="103"/>
      <c r="F32" s="103"/>
      <c r="G32" s="46"/>
      <c r="H32" s="47"/>
      <c r="I32" s="4"/>
      <c r="J32" s="10"/>
      <c r="K32" s="86"/>
      <c r="L32" s="86"/>
      <c r="M32" s="83"/>
      <c r="N32" s="16"/>
    </row>
    <row r="33" spans="1:14" ht="18" customHeight="1">
      <c r="A33" s="45" t="s">
        <v>17</v>
      </c>
      <c r="B33" s="27"/>
      <c r="C33" s="99">
        <v>3</v>
      </c>
      <c r="D33" s="101" t="s">
        <v>32</v>
      </c>
      <c r="E33" s="102"/>
      <c r="F33" s="102"/>
      <c r="G33" s="32"/>
      <c r="H33" s="33"/>
      <c r="I33" s="2">
        <v>0</v>
      </c>
      <c r="J33" s="7">
        <v>0</v>
      </c>
      <c r="K33" s="85">
        <f t="shared" si="0"/>
        <v>0</v>
      </c>
      <c r="L33" s="90">
        <f>I33-J33</f>
        <v>0</v>
      </c>
      <c r="M33" s="79">
        <f>K33+L33</f>
        <v>0</v>
      </c>
      <c r="N33" s="16"/>
    </row>
    <row r="34" spans="1:14" ht="18" customHeight="1">
      <c r="A34" s="45" t="s">
        <v>25</v>
      </c>
      <c r="B34" s="27"/>
      <c r="C34" s="100"/>
      <c r="D34" s="103"/>
      <c r="E34" s="103"/>
      <c r="F34" s="103"/>
      <c r="G34" s="32"/>
      <c r="H34" s="33"/>
      <c r="I34" s="4"/>
      <c r="J34" s="10"/>
      <c r="K34" s="86"/>
      <c r="L34" s="86"/>
      <c r="M34" s="83"/>
      <c r="N34" s="16"/>
    </row>
    <row r="35" spans="1:14" ht="18" customHeight="1">
      <c r="A35" s="45" t="s">
        <v>8</v>
      </c>
      <c r="B35" s="116" t="s">
        <v>18</v>
      </c>
      <c r="C35" s="105"/>
      <c r="D35" s="105"/>
      <c r="E35" s="105"/>
      <c r="F35" s="105"/>
      <c r="G35" s="105"/>
      <c r="H35" s="106"/>
      <c r="I35" s="4">
        <f>SUM(I29:I34)</f>
        <v>3000000</v>
      </c>
      <c r="J35" s="10">
        <f>SUM(J29:J34)</f>
        <v>0</v>
      </c>
      <c r="K35" s="89">
        <f>I35+J35</f>
        <v>3000000</v>
      </c>
      <c r="L35" s="89">
        <v>0</v>
      </c>
      <c r="M35" s="52">
        <f>K35+L35</f>
        <v>3000000</v>
      </c>
      <c r="N35" s="16"/>
    </row>
    <row r="36" spans="1:14" ht="18" customHeight="1">
      <c r="A36" s="45" t="s">
        <v>24</v>
      </c>
      <c r="B36" s="24" t="s">
        <v>10</v>
      </c>
      <c r="C36" s="99">
        <v>1</v>
      </c>
      <c r="D36" s="101" t="s">
        <v>33</v>
      </c>
      <c r="E36" s="102"/>
      <c r="F36" s="102"/>
      <c r="G36" s="32"/>
      <c r="H36" s="33"/>
      <c r="I36" s="2">
        <v>7454400</v>
      </c>
      <c r="J36" s="7">
        <v>0</v>
      </c>
      <c r="K36" s="85">
        <f>I36+J36</f>
        <v>7454400</v>
      </c>
      <c r="L36" s="90">
        <v>0</v>
      </c>
      <c r="M36" s="79">
        <f>K36+L36</f>
        <v>7454400</v>
      </c>
      <c r="N36" s="16"/>
    </row>
    <row r="37" spans="1:14" ht="18" customHeight="1">
      <c r="A37" s="45" t="s">
        <v>0</v>
      </c>
      <c r="B37" s="24" t="s">
        <v>11</v>
      </c>
      <c r="C37" s="152"/>
      <c r="D37" s="127"/>
      <c r="E37" s="127"/>
      <c r="F37" s="127"/>
      <c r="G37" s="32"/>
      <c r="H37" s="33"/>
      <c r="I37" s="2"/>
      <c r="J37" s="7"/>
      <c r="K37" s="90"/>
      <c r="L37" s="90"/>
      <c r="M37" s="79"/>
      <c r="N37" s="16"/>
    </row>
    <row r="38" spans="1:14" ht="18" customHeight="1">
      <c r="A38" s="77"/>
      <c r="B38" s="116" t="s">
        <v>19</v>
      </c>
      <c r="C38" s="105"/>
      <c r="D38" s="105"/>
      <c r="E38" s="105"/>
      <c r="F38" s="105"/>
      <c r="G38" s="105"/>
      <c r="H38" s="106"/>
      <c r="I38" s="1">
        <f>I36</f>
        <v>7454400</v>
      </c>
      <c r="J38" s="6">
        <f>J36</f>
        <v>0</v>
      </c>
      <c r="K38" s="89">
        <f>I38+J38</f>
        <v>7454400</v>
      </c>
      <c r="L38" s="89">
        <v>0</v>
      </c>
      <c r="M38" s="52">
        <f>K38+L38</f>
        <v>7454400</v>
      </c>
      <c r="N38" s="16"/>
    </row>
    <row r="39" spans="1:14" ht="18" customHeight="1">
      <c r="A39" s="121" t="s">
        <v>23</v>
      </c>
      <c r="B39" s="105"/>
      <c r="C39" s="105"/>
      <c r="D39" s="105"/>
      <c r="E39" s="105"/>
      <c r="F39" s="105"/>
      <c r="G39" s="105"/>
      <c r="H39" s="106"/>
      <c r="I39" s="1">
        <f>I35-I38</f>
        <v>-4454400</v>
      </c>
      <c r="J39" s="6">
        <f>J35-J38</f>
        <v>0</v>
      </c>
      <c r="K39" s="89">
        <f>I39+J39</f>
        <v>-4454400</v>
      </c>
      <c r="L39" s="89">
        <v>0</v>
      </c>
      <c r="M39" s="93">
        <f>K39+L39</f>
        <v>-4454400</v>
      </c>
      <c r="N39" s="16"/>
    </row>
    <row r="40" spans="1:14" ht="13.5" customHeight="1">
      <c r="A40" s="128" t="s">
        <v>65</v>
      </c>
      <c r="B40" s="129"/>
      <c r="C40" s="129"/>
      <c r="D40" s="129"/>
      <c r="E40" s="129"/>
      <c r="F40" s="129"/>
      <c r="G40" s="129"/>
      <c r="H40" s="130"/>
      <c r="I40" s="131" t="s">
        <v>153</v>
      </c>
      <c r="J40" s="148" t="s">
        <v>154</v>
      </c>
      <c r="K40" s="151" t="s">
        <v>155</v>
      </c>
      <c r="L40" s="151" t="s">
        <v>156</v>
      </c>
      <c r="M40" s="154" t="s">
        <v>157</v>
      </c>
      <c r="N40" s="16"/>
    </row>
    <row r="41" spans="1:14" ht="13.5">
      <c r="A41" s="17"/>
      <c r="B41" s="18"/>
      <c r="C41" s="110" t="s">
        <v>1</v>
      </c>
      <c r="D41" s="111"/>
      <c r="E41" s="111"/>
      <c r="F41" s="111"/>
      <c r="G41" s="111"/>
      <c r="H41" s="112"/>
      <c r="I41" s="132"/>
      <c r="J41" s="147"/>
      <c r="K41" s="140"/>
      <c r="L41" s="140"/>
      <c r="M41" s="155"/>
      <c r="N41" s="16"/>
    </row>
    <row r="42" spans="1:14" ht="18" customHeight="1">
      <c r="A42" s="19" t="s">
        <v>61</v>
      </c>
      <c r="B42" s="24" t="s">
        <v>0</v>
      </c>
      <c r="C42" s="99">
        <v>1</v>
      </c>
      <c r="D42" s="101" t="s">
        <v>118</v>
      </c>
      <c r="E42" s="102"/>
      <c r="F42" s="102"/>
      <c r="G42" s="32"/>
      <c r="H42" s="33"/>
      <c r="I42" s="2">
        <v>0</v>
      </c>
      <c r="J42" s="7">
        <v>0</v>
      </c>
      <c r="K42" s="85">
        <f>I42+J42</f>
        <v>0</v>
      </c>
      <c r="L42" s="85">
        <f>I42-J42</f>
        <v>0</v>
      </c>
      <c r="M42" s="79">
        <f>K42+L42</f>
        <v>0</v>
      </c>
      <c r="N42" s="16"/>
    </row>
    <row r="43" spans="1:14" ht="18" customHeight="1">
      <c r="A43" s="38" t="s">
        <v>36</v>
      </c>
      <c r="B43" s="24" t="s">
        <v>5</v>
      </c>
      <c r="C43" s="100"/>
      <c r="D43" s="103"/>
      <c r="E43" s="103"/>
      <c r="F43" s="103"/>
      <c r="G43" s="46"/>
      <c r="H43" s="47"/>
      <c r="I43" s="4"/>
      <c r="J43" s="10"/>
      <c r="K43" s="86"/>
      <c r="L43" s="86"/>
      <c r="M43" s="81"/>
      <c r="N43" s="16"/>
    </row>
    <row r="44" spans="1:14" ht="18" customHeight="1">
      <c r="A44" s="38" t="s">
        <v>63</v>
      </c>
      <c r="B44" s="27"/>
      <c r="C44" s="99">
        <v>2</v>
      </c>
      <c r="D44" s="101" t="s">
        <v>113</v>
      </c>
      <c r="E44" s="102"/>
      <c r="F44" s="102"/>
      <c r="G44" s="32"/>
      <c r="H44" s="33"/>
      <c r="I44" s="2">
        <v>836000</v>
      </c>
      <c r="J44" s="7">
        <v>0</v>
      </c>
      <c r="K44" s="85">
        <f>I44+J44</f>
        <v>836000</v>
      </c>
      <c r="L44" s="85">
        <v>-836000</v>
      </c>
      <c r="M44" s="79">
        <f>K44+L44</f>
        <v>0</v>
      </c>
      <c r="N44" s="16"/>
    </row>
    <row r="45" spans="1:14" ht="18" customHeight="1">
      <c r="A45" s="38" t="s">
        <v>36</v>
      </c>
      <c r="B45" s="27"/>
      <c r="C45" s="100"/>
      <c r="D45" s="103"/>
      <c r="E45" s="103"/>
      <c r="F45" s="103"/>
      <c r="G45" s="46"/>
      <c r="H45" s="47"/>
      <c r="I45" s="4"/>
      <c r="J45" s="10"/>
      <c r="K45" s="86"/>
      <c r="L45" s="86"/>
      <c r="M45" s="83"/>
      <c r="N45" s="16"/>
    </row>
    <row r="46" spans="1:14" ht="18" customHeight="1">
      <c r="A46" s="38" t="s">
        <v>6</v>
      </c>
      <c r="B46" s="27"/>
      <c r="C46" s="99">
        <v>4</v>
      </c>
      <c r="D46" s="101" t="s">
        <v>152</v>
      </c>
      <c r="E46" s="102"/>
      <c r="F46" s="102"/>
      <c r="G46" s="32"/>
      <c r="H46" s="33"/>
      <c r="I46" s="2">
        <v>10000000</v>
      </c>
      <c r="J46" s="7">
        <v>0</v>
      </c>
      <c r="K46" s="85">
        <f>I46+J46</f>
        <v>10000000</v>
      </c>
      <c r="L46" s="85">
        <v>0</v>
      </c>
      <c r="M46" s="79">
        <f>K46+L46</f>
        <v>10000000</v>
      </c>
      <c r="N46" s="16"/>
    </row>
    <row r="47" spans="1:14" ht="18" customHeight="1">
      <c r="A47" s="38" t="s">
        <v>7</v>
      </c>
      <c r="B47" s="27"/>
      <c r="C47" s="100"/>
      <c r="D47" s="103"/>
      <c r="E47" s="103"/>
      <c r="F47" s="103"/>
      <c r="G47" s="46"/>
      <c r="H47" s="47"/>
      <c r="I47" s="4"/>
      <c r="J47" s="10"/>
      <c r="K47" s="86"/>
      <c r="L47" s="86"/>
      <c r="M47" s="83"/>
      <c r="N47" s="16"/>
    </row>
    <row r="48" spans="1:14" ht="18" customHeight="1">
      <c r="A48" s="38" t="s">
        <v>25</v>
      </c>
      <c r="B48" s="27"/>
      <c r="C48" s="99">
        <v>5</v>
      </c>
      <c r="D48" s="101" t="s">
        <v>119</v>
      </c>
      <c r="E48" s="102"/>
      <c r="F48" s="102"/>
      <c r="G48" s="32"/>
      <c r="H48" s="33"/>
      <c r="I48" s="2">
        <v>4466450</v>
      </c>
      <c r="J48" s="7">
        <v>0</v>
      </c>
      <c r="K48" s="85">
        <f>I48+J48</f>
        <v>4466450</v>
      </c>
      <c r="L48" s="85">
        <v>0</v>
      </c>
      <c r="M48" s="79">
        <f>K48+L48</f>
        <v>4466450</v>
      </c>
      <c r="N48" s="16"/>
    </row>
    <row r="49" spans="1:14" ht="18" customHeight="1">
      <c r="A49" s="38" t="s">
        <v>8</v>
      </c>
      <c r="B49" s="27"/>
      <c r="C49" s="100"/>
      <c r="D49" s="103"/>
      <c r="E49" s="103"/>
      <c r="F49" s="103"/>
      <c r="G49" s="46"/>
      <c r="H49" s="47"/>
      <c r="I49" s="4"/>
      <c r="J49" s="10"/>
      <c r="K49" s="86"/>
      <c r="L49" s="86"/>
      <c r="M49" s="83"/>
      <c r="N49" s="16"/>
    </row>
    <row r="50" spans="1:14" ht="18" customHeight="1">
      <c r="A50" s="38" t="s">
        <v>24</v>
      </c>
      <c r="B50" s="27"/>
      <c r="C50" s="99">
        <v>6</v>
      </c>
      <c r="D50" s="101" t="s">
        <v>114</v>
      </c>
      <c r="E50" s="101"/>
      <c r="F50" s="101"/>
      <c r="G50" s="32"/>
      <c r="H50" s="33"/>
      <c r="I50" s="2">
        <v>0</v>
      </c>
      <c r="J50" s="7">
        <v>0</v>
      </c>
      <c r="K50" s="85">
        <f>I50+J50</f>
        <v>0</v>
      </c>
      <c r="L50" s="85">
        <f>I50-J50</f>
        <v>0</v>
      </c>
      <c r="M50" s="82">
        <f>J50-K50</f>
        <v>0</v>
      </c>
      <c r="N50" s="16"/>
    </row>
    <row r="51" spans="1:14" ht="18" customHeight="1">
      <c r="A51" s="38" t="s">
        <v>0</v>
      </c>
      <c r="B51" s="27"/>
      <c r="C51" s="142"/>
      <c r="D51" s="143"/>
      <c r="E51" s="143"/>
      <c r="F51" s="143"/>
      <c r="G51" s="46"/>
      <c r="H51" s="47"/>
      <c r="I51" s="4"/>
      <c r="J51" s="10"/>
      <c r="K51" s="86"/>
      <c r="L51" s="86"/>
      <c r="M51" s="83"/>
      <c r="N51" s="16"/>
    </row>
    <row r="52" spans="1:14" ht="18" customHeight="1">
      <c r="A52" s="38" t="s">
        <v>60</v>
      </c>
      <c r="B52" s="116" t="s">
        <v>89</v>
      </c>
      <c r="C52" s="144"/>
      <c r="D52" s="144"/>
      <c r="E52" s="144"/>
      <c r="F52" s="144"/>
      <c r="G52" s="144"/>
      <c r="H52" s="145"/>
      <c r="I52" s="4">
        <f>I42+I44+I46+I48</f>
        <v>15302450</v>
      </c>
      <c r="J52" s="10">
        <f>J42+J44+J46+J48</f>
        <v>0</v>
      </c>
      <c r="K52" s="89">
        <f>I52+J52</f>
        <v>15302450</v>
      </c>
      <c r="L52" s="89">
        <f>L44</f>
        <v>-836000</v>
      </c>
      <c r="M52" s="52">
        <f>K52+L52</f>
        <v>14466450</v>
      </c>
      <c r="N52" s="16"/>
    </row>
    <row r="53" spans="1:14" ht="18" customHeight="1">
      <c r="A53" s="38"/>
      <c r="B53" s="24" t="s">
        <v>10</v>
      </c>
      <c r="C53" s="99">
        <v>1</v>
      </c>
      <c r="D53" s="101" t="s">
        <v>115</v>
      </c>
      <c r="E53" s="102"/>
      <c r="F53" s="102"/>
      <c r="G53" s="32"/>
      <c r="H53" s="33"/>
      <c r="I53" s="2">
        <v>155000</v>
      </c>
      <c r="J53" s="7">
        <v>0</v>
      </c>
      <c r="K53" s="85">
        <f>I53+J53</f>
        <v>155000</v>
      </c>
      <c r="L53" s="85">
        <v>0</v>
      </c>
      <c r="M53" s="79">
        <f>K53+L53</f>
        <v>155000</v>
      </c>
      <c r="N53" s="16"/>
    </row>
    <row r="54" spans="1:14" ht="18" customHeight="1">
      <c r="A54" s="38"/>
      <c r="B54" s="24" t="s">
        <v>11</v>
      </c>
      <c r="C54" s="100"/>
      <c r="D54" s="103"/>
      <c r="E54" s="103"/>
      <c r="F54" s="103"/>
      <c r="G54" s="46"/>
      <c r="H54" s="47"/>
      <c r="I54" s="4"/>
      <c r="J54" s="10"/>
      <c r="K54" s="86"/>
      <c r="L54" s="86"/>
      <c r="M54" s="83"/>
      <c r="N54" s="16"/>
    </row>
    <row r="55" spans="1:14" ht="18" customHeight="1">
      <c r="A55" s="38"/>
      <c r="B55" s="24"/>
      <c r="C55" s="99">
        <v>2</v>
      </c>
      <c r="D55" s="101" t="s">
        <v>183</v>
      </c>
      <c r="E55" s="102"/>
      <c r="F55" s="102"/>
      <c r="G55" s="32"/>
      <c r="H55" s="33"/>
      <c r="I55" s="2">
        <v>3365490</v>
      </c>
      <c r="J55" s="7">
        <v>0</v>
      </c>
      <c r="K55" s="85">
        <f>I55+J55</f>
        <v>3365490</v>
      </c>
      <c r="L55" s="85">
        <v>0</v>
      </c>
      <c r="M55" s="79">
        <f>K55+L55</f>
        <v>3365490</v>
      </c>
      <c r="N55" s="16"/>
    </row>
    <row r="56" spans="1:14" ht="18" customHeight="1">
      <c r="A56" s="38"/>
      <c r="B56" s="24"/>
      <c r="C56" s="100"/>
      <c r="D56" s="103"/>
      <c r="E56" s="103"/>
      <c r="F56" s="103"/>
      <c r="G56" s="46"/>
      <c r="H56" s="47"/>
      <c r="I56" s="4"/>
      <c r="J56" s="10"/>
      <c r="K56" s="86"/>
      <c r="L56" s="86"/>
      <c r="M56" s="83"/>
      <c r="N56" s="16"/>
    </row>
    <row r="57" spans="1:14" ht="18" customHeight="1">
      <c r="A57" s="38"/>
      <c r="B57" s="24"/>
      <c r="C57" s="99">
        <v>3</v>
      </c>
      <c r="D57" s="101" t="s">
        <v>116</v>
      </c>
      <c r="E57" s="102"/>
      <c r="F57" s="102"/>
      <c r="G57" s="32"/>
      <c r="H57" s="33"/>
      <c r="I57" s="2">
        <v>0</v>
      </c>
      <c r="J57" s="7">
        <v>836000</v>
      </c>
      <c r="K57" s="85">
        <f>I57+J57</f>
        <v>836000</v>
      </c>
      <c r="L57" s="85">
        <v>-836000</v>
      </c>
      <c r="M57" s="79">
        <f>K57+L57</f>
        <v>0</v>
      </c>
      <c r="N57" s="16"/>
    </row>
    <row r="58" spans="1:14" ht="18" customHeight="1">
      <c r="A58" s="38"/>
      <c r="B58" s="24"/>
      <c r="C58" s="100"/>
      <c r="D58" s="103"/>
      <c r="E58" s="103"/>
      <c r="F58" s="103"/>
      <c r="G58" s="46"/>
      <c r="H58" s="47"/>
      <c r="I58" s="4"/>
      <c r="J58" s="10"/>
      <c r="K58" s="86"/>
      <c r="L58" s="86"/>
      <c r="M58" s="83"/>
      <c r="N58" s="16"/>
    </row>
    <row r="59" spans="1:14" ht="18" customHeight="1">
      <c r="A59" s="38"/>
      <c r="B59" s="24"/>
      <c r="C59" s="99">
        <v>5</v>
      </c>
      <c r="D59" s="101" t="s">
        <v>117</v>
      </c>
      <c r="E59" s="102"/>
      <c r="F59" s="102"/>
      <c r="G59" s="32"/>
      <c r="H59" s="33"/>
      <c r="I59" s="2">
        <v>0</v>
      </c>
      <c r="J59" s="7">
        <v>0</v>
      </c>
      <c r="K59" s="85">
        <f>I59+J59</f>
        <v>0</v>
      </c>
      <c r="L59" s="85">
        <v>0</v>
      </c>
      <c r="M59" s="79">
        <f>K59+L59</f>
        <v>0</v>
      </c>
      <c r="N59" s="16"/>
    </row>
    <row r="60" spans="1:14" ht="18" customHeight="1">
      <c r="A60" s="38"/>
      <c r="B60" s="24"/>
      <c r="C60" s="100"/>
      <c r="D60" s="103"/>
      <c r="E60" s="103"/>
      <c r="F60" s="103"/>
      <c r="G60" s="46"/>
      <c r="H60" s="47"/>
      <c r="I60" s="4"/>
      <c r="J60" s="10"/>
      <c r="K60" s="86"/>
      <c r="L60" s="86"/>
      <c r="M60" s="83"/>
      <c r="N60" s="16"/>
    </row>
    <row r="61" spans="1:14" ht="18" customHeight="1">
      <c r="A61" s="16"/>
      <c r="B61" s="119" t="s">
        <v>88</v>
      </c>
      <c r="C61" s="105"/>
      <c r="D61" s="105"/>
      <c r="E61" s="105"/>
      <c r="F61" s="105"/>
      <c r="G61" s="105"/>
      <c r="H61" s="106"/>
      <c r="I61" s="4">
        <f>I53+I55+I57+I59</f>
        <v>3520490</v>
      </c>
      <c r="J61" s="10">
        <f>J53+J55+J57+J59</f>
        <v>836000</v>
      </c>
      <c r="K61" s="89">
        <f>I61+J61</f>
        <v>4356490</v>
      </c>
      <c r="L61" s="89">
        <f>L57</f>
        <v>-836000</v>
      </c>
      <c r="M61" s="52">
        <f>K61+L61</f>
        <v>3520490</v>
      </c>
      <c r="N61" s="16"/>
    </row>
    <row r="62" spans="1:14" ht="18" customHeight="1">
      <c r="A62" s="120" t="s">
        <v>90</v>
      </c>
      <c r="B62" s="105"/>
      <c r="C62" s="105"/>
      <c r="D62" s="105"/>
      <c r="E62" s="105"/>
      <c r="F62" s="105"/>
      <c r="G62" s="105"/>
      <c r="H62" s="106"/>
      <c r="I62" s="1">
        <f>I52-I61</f>
        <v>11781960</v>
      </c>
      <c r="J62" s="6">
        <f>J52-J61</f>
        <v>-836000</v>
      </c>
      <c r="K62" s="89">
        <f>I62+J62</f>
        <v>10945960</v>
      </c>
      <c r="L62" s="89">
        <v>0</v>
      </c>
      <c r="M62" s="52">
        <f>K62+L62</f>
        <v>10945960</v>
      </c>
      <c r="N62" s="16"/>
    </row>
    <row r="63" spans="1:14" ht="18" customHeight="1">
      <c r="A63" s="120" t="s">
        <v>91</v>
      </c>
      <c r="B63" s="105"/>
      <c r="C63" s="105"/>
      <c r="D63" s="105"/>
      <c r="E63" s="105"/>
      <c r="F63" s="105"/>
      <c r="G63" s="105"/>
      <c r="H63" s="106"/>
      <c r="I63" s="4">
        <v>0</v>
      </c>
      <c r="J63" s="10">
        <v>0</v>
      </c>
      <c r="K63" s="89">
        <f>I63+J63</f>
        <v>0</v>
      </c>
      <c r="L63" s="89">
        <f>I63-J63</f>
        <v>0</v>
      </c>
      <c r="M63" s="52">
        <f>K63+L63</f>
        <v>0</v>
      </c>
      <c r="N63" s="16"/>
    </row>
    <row r="64" spans="1:14" ht="18" customHeight="1">
      <c r="A64" s="104" t="s">
        <v>20</v>
      </c>
      <c r="B64" s="105"/>
      <c r="C64" s="105"/>
      <c r="D64" s="105"/>
      <c r="E64" s="105"/>
      <c r="F64" s="105"/>
      <c r="G64" s="105"/>
      <c r="H64" s="106"/>
      <c r="I64" s="4">
        <f>I28+I39+I62-I63</f>
        <v>7626532</v>
      </c>
      <c r="J64" s="10">
        <f>J28+J39+J62-J63</f>
        <v>0</v>
      </c>
      <c r="K64" s="89">
        <f>I64+J64</f>
        <v>7626532</v>
      </c>
      <c r="L64" s="89">
        <v>0</v>
      </c>
      <c r="M64" s="52">
        <f>K64+L64</f>
        <v>7626532</v>
      </c>
      <c r="N64" s="16"/>
    </row>
    <row r="65" spans="1:13" s="32" customFormat="1" ht="18" customHeight="1">
      <c r="A65" s="29"/>
      <c r="B65" s="34"/>
      <c r="C65" s="50"/>
      <c r="D65" s="51"/>
      <c r="E65" s="51"/>
      <c r="F65" s="51"/>
      <c r="G65" s="51"/>
      <c r="H65" s="51"/>
      <c r="I65" s="52"/>
      <c r="J65" s="52"/>
      <c r="K65" s="52"/>
      <c r="L65" s="52"/>
      <c r="M65" s="52"/>
    </row>
    <row r="66" spans="1:14" ht="18" customHeight="1">
      <c r="A66" s="104" t="s">
        <v>21</v>
      </c>
      <c r="B66" s="105"/>
      <c r="C66" s="105"/>
      <c r="D66" s="105"/>
      <c r="E66" s="105"/>
      <c r="F66" s="105"/>
      <c r="G66" s="105"/>
      <c r="H66" s="106"/>
      <c r="I66" s="4">
        <v>12405771</v>
      </c>
      <c r="J66" s="10">
        <v>10411794</v>
      </c>
      <c r="K66" s="89">
        <f>I66+J66</f>
        <v>22817565</v>
      </c>
      <c r="L66" s="89">
        <v>0</v>
      </c>
      <c r="M66" s="89">
        <f>K66+L66</f>
        <v>22817565</v>
      </c>
      <c r="N66" s="16"/>
    </row>
    <row r="67" spans="1:14" ht="18" customHeight="1" thickBot="1">
      <c r="A67" s="107" t="s">
        <v>22</v>
      </c>
      <c r="B67" s="108"/>
      <c r="C67" s="108"/>
      <c r="D67" s="108"/>
      <c r="E67" s="108"/>
      <c r="F67" s="108"/>
      <c r="G67" s="108"/>
      <c r="H67" s="109"/>
      <c r="I67" s="53">
        <f>I64+I66</f>
        <v>20032303</v>
      </c>
      <c r="J67" s="78">
        <f>J64+J66</f>
        <v>10411794</v>
      </c>
      <c r="K67" s="91">
        <f>I67+J67</f>
        <v>30444097</v>
      </c>
      <c r="L67" s="91">
        <v>0</v>
      </c>
      <c r="M67" s="91">
        <f>K67+L67</f>
        <v>30444097</v>
      </c>
      <c r="N67" s="16"/>
    </row>
    <row r="68" ht="13.5">
      <c r="D68" s="54"/>
    </row>
  </sheetData>
  <sheetProtection password="B10E" sheet="1" formatCells="0" formatColumns="0" formatRows="0" insertColumns="0" insertRows="0" insertHyperlinks="0" deleteColumns="0" deleteRows="0" sort="0" autoFilter="0" pivotTables="0"/>
  <mergeCells count="74">
    <mergeCell ref="C31:C32"/>
    <mergeCell ref="D31:F32"/>
    <mergeCell ref="L5:L6"/>
    <mergeCell ref="L40:L41"/>
    <mergeCell ref="M5:M6"/>
    <mergeCell ref="M40:M41"/>
    <mergeCell ref="D36:F37"/>
    <mergeCell ref="D21:F21"/>
    <mergeCell ref="D22:F22"/>
    <mergeCell ref="D23:F23"/>
    <mergeCell ref="B4:L4"/>
    <mergeCell ref="A2:M2"/>
    <mergeCell ref="A39:H39"/>
    <mergeCell ref="A40:H40"/>
    <mergeCell ref="I40:I41"/>
    <mergeCell ref="K40:K41"/>
    <mergeCell ref="B38:H38"/>
    <mergeCell ref="D33:F34"/>
    <mergeCell ref="B35:H35"/>
    <mergeCell ref="C36:C37"/>
    <mergeCell ref="A63:H63"/>
    <mergeCell ref="A64:H64"/>
    <mergeCell ref="A66:H66"/>
    <mergeCell ref="A67:H67"/>
    <mergeCell ref="J5:J6"/>
    <mergeCell ref="J40:J41"/>
    <mergeCell ref="C59:C60"/>
    <mergeCell ref="D59:F60"/>
    <mergeCell ref="B61:H61"/>
    <mergeCell ref="A62:H62"/>
    <mergeCell ref="B52:H52"/>
    <mergeCell ref="C53:C54"/>
    <mergeCell ref="D53:F54"/>
    <mergeCell ref="C55:C56"/>
    <mergeCell ref="D55:F56"/>
    <mergeCell ref="C57:C58"/>
    <mergeCell ref="D57:F58"/>
    <mergeCell ref="C46:C47"/>
    <mergeCell ref="D46:F47"/>
    <mergeCell ref="C48:C49"/>
    <mergeCell ref="D48:F49"/>
    <mergeCell ref="C50:C51"/>
    <mergeCell ref="D50:F51"/>
    <mergeCell ref="C42:C43"/>
    <mergeCell ref="D42:F43"/>
    <mergeCell ref="C44:C45"/>
    <mergeCell ref="D44:F45"/>
    <mergeCell ref="B27:H27"/>
    <mergeCell ref="A28:H28"/>
    <mergeCell ref="C29:C30"/>
    <mergeCell ref="D29:F30"/>
    <mergeCell ref="C41:H41"/>
    <mergeCell ref="C33:C34"/>
    <mergeCell ref="D24:F24"/>
    <mergeCell ref="D25:F25"/>
    <mergeCell ref="D26:F26"/>
    <mergeCell ref="D15:F15"/>
    <mergeCell ref="D16:F16"/>
    <mergeCell ref="D17:F17"/>
    <mergeCell ref="B18:H18"/>
    <mergeCell ref="D19:F19"/>
    <mergeCell ref="D20:F20"/>
    <mergeCell ref="D9:F9"/>
    <mergeCell ref="D10:F10"/>
    <mergeCell ref="D11:F11"/>
    <mergeCell ref="D12:F12"/>
    <mergeCell ref="D13:F13"/>
    <mergeCell ref="D14:F14"/>
    <mergeCell ref="A5:H5"/>
    <mergeCell ref="I5:I6"/>
    <mergeCell ref="K5:K6"/>
    <mergeCell ref="C6:H6"/>
    <mergeCell ref="D7:F7"/>
    <mergeCell ref="D8:F8"/>
  </mergeCells>
  <printOptions/>
  <pageMargins left="0.9448818897637796" right="0.11811023622047245" top="0.7874015748031497" bottom="0.4724409448818898" header="0.8267716535433072" footer="0.5118110236220472"/>
  <pageSetup horizontalDpi="400" verticalDpi="400" orientation="portrait" paperSize="9" scale="75" r:id="rId1"/>
  <rowBreaks count="1" manualBreakCount="1"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D17" sqref="D17:F17"/>
    </sheetView>
  </sheetViews>
  <sheetFormatPr defaultColWidth="9.00390625" defaultRowHeight="13.5"/>
  <cols>
    <col min="1" max="1" width="3.875" style="14" customWidth="1"/>
    <col min="2" max="2" width="4.25390625" style="14" customWidth="1"/>
    <col min="3" max="3" width="3.375" style="14" customWidth="1"/>
    <col min="4" max="4" width="11.25390625" style="14" customWidth="1"/>
    <col min="5" max="5" width="3.50390625" style="14" customWidth="1"/>
    <col min="6" max="6" width="16.00390625" style="14" customWidth="1"/>
    <col min="7" max="7" width="3.625" style="14" customWidth="1"/>
    <col min="8" max="8" width="5.125" style="14" customWidth="1"/>
    <col min="9" max="11" width="13.375" style="14" customWidth="1"/>
    <col min="12" max="12" width="1.25" style="14" customWidth="1"/>
    <col min="13" max="16384" width="9.00390625" style="14" customWidth="1"/>
  </cols>
  <sheetData>
    <row r="1" spans="2:4" ht="17.25">
      <c r="B1" s="12"/>
      <c r="C1" s="12"/>
      <c r="D1" s="12"/>
    </row>
    <row r="2" spans="1:11" ht="18.75">
      <c r="A2" s="135" t="s">
        <v>175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7" t="s">
        <v>170</v>
      </c>
    </row>
    <row r="4" spans="3:11" ht="14.25" thickBot="1">
      <c r="C4" s="55"/>
      <c r="D4" s="117" t="s">
        <v>86</v>
      </c>
      <c r="E4" s="117"/>
      <c r="F4" s="117"/>
      <c r="G4" s="117"/>
      <c r="H4" s="117"/>
      <c r="I4" s="117"/>
      <c r="J4" s="117"/>
      <c r="K4" s="56" t="s">
        <v>27</v>
      </c>
    </row>
    <row r="5" spans="1:12" ht="13.5" customHeight="1">
      <c r="A5" s="113" t="s">
        <v>65</v>
      </c>
      <c r="B5" s="114"/>
      <c r="C5" s="114"/>
      <c r="D5" s="114"/>
      <c r="E5" s="114"/>
      <c r="F5" s="114"/>
      <c r="G5" s="114"/>
      <c r="H5" s="115"/>
      <c r="I5" s="137" t="s">
        <v>76</v>
      </c>
      <c r="J5" s="137" t="s">
        <v>77</v>
      </c>
      <c r="K5" s="138" t="s">
        <v>79</v>
      </c>
      <c r="L5" s="16"/>
    </row>
    <row r="6" spans="1:12" ht="13.5">
      <c r="A6" s="17"/>
      <c r="B6" s="18"/>
      <c r="C6" s="110" t="s">
        <v>64</v>
      </c>
      <c r="D6" s="111"/>
      <c r="E6" s="111"/>
      <c r="F6" s="111"/>
      <c r="G6" s="111"/>
      <c r="H6" s="112"/>
      <c r="I6" s="132"/>
      <c r="J6" s="132"/>
      <c r="K6" s="100"/>
      <c r="L6" s="16"/>
    </row>
    <row r="7" spans="1:12" ht="27" customHeight="1">
      <c r="A7" s="19" t="s">
        <v>69</v>
      </c>
      <c r="B7" s="20" t="s">
        <v>0</v>
      </c>
      <c r="C7" s="21">
        <v>1</v>
      </c>
      <c r="D7" s="123" t="s">
        <v>122</v>
      </c>
      <c r="E7" s="123"/>
      <c r="F7" s="123"/>
      <c r="G7" s="22"/>
      <c r="H7" s="18"/>
      <c r="I7" s="1">
        <v>2545000</v>
      </c>
      <c r="J7" s="1">
        <v>2662000</v>
      </c>
      <c r="K7" s="6">
        <f aca="true" t="shared" si="0" ref="K7:K26">I7-J7</f>
        <v>-117000</v>
      </c>
      <c r="L7" s="16"/>
    </row>
    <row r="8" spans="1:12" ht="27" customHeight="1">
      <c r="A8" s="57" t="s">
        <v>70</v>
      </c>
      <c r="B8" s="24" t="s">
        <v>75</v>
      </c>
      <c r="C8" s="21">
        <v>2</v>
      </c>
      <c r="D8" s="123" t="s">
        <v>123</v>
      </c>
      <c r="E8" s="123"/>
      <c r="F8" s="123"/>
      <c r="G8" s="25"/>
      <c r="H8" s="26"/>
      <c r="I8" s="4">
        <v>730241</v>
      </c>
      <c r="J8" s="4">
        <v>665240</v>
      </c>
      <c r="K8" s="6">
        <f t="shared" si="0"/>
        <v>65001</v>
      </c>
      <c r="L8" s="16"/>
    </row>
    <row r="9" spans="1:12" ht="27" customHeight="1">
      <c r="A9" s="23" t="s">
        <v>71</v>
      </c>
      <c r="B9" s="27"/>
      <c r="C9" s="28">
        <v>3</v>
      </c>
      <c r="D9" s="123" t="s">
        <v>143</v>
      </c>
      <c r="E9" s="123"/>
      <c r="F9" s="123"/>
      <c r="G9" s="22"/>
      <c r="H9" s="18"/>
      <c r="I9" s="1">
        <v>18753275</v>
      </c>
      <c r="J9" s="1">
        <v>18248318</v>
      </c>
      <c r="K9" s="6">
        <f t="shared" si="0"/>
        <v>504957</v>
      </c>
      <c r="L9" s="16"/>
    </row>
    <row r="10" spans="1:12" ht="27" customHeight="1">
      <c r="A10" s="23" t="s">
        <v>72</v>
      </c>
      <c r="B10" s="27"/>
      <c r="C10" s="28">
        <v>4</v>
      </c>
      <c r="D10" s="123" t="s">
        <v>124</v>
      </c>
      <c r="E10" s="123"/>
      <c r="F10" s="123"/>
      <c r="G10" s="29"/>
      <c r="H10" s="30"/>
      <c r="I10" s="1">
        <v>50498732</v>
      </c>
      <c r="J10" s="1">
        <v>51753453</v>
      </c>
      <c r="K10" s="6">
        <f t="shared" si="0"/>
        <v>-1254721</v>
      </c>
      <c r="L10" s="16"/>
    </row>
    <row r="11" spans="1:12" ht="27" customHeight="1">
      <c r="A11" s="23" t="s">
        <v>6</v>
      </c>
      <c r="B11" s="27"/>
      <c r="C11" s="28">
        <v>5</v>
      </c>
      <c r="D11" s="123" t="s">
        <v>125</v>
      </c>
      <c r="E11" s="123"/>
      <c r="F11" s="123"/>
      <c r="G11" s="22"/>
      <c r="H11" s="18"/>
      <c r="I11" s="1">
        <v>2340160</v>
      </c>
      <c r="J11" s="1">
        <v>2132020</v>
      </c>
      <c r="K11" s="6">
        <f t="shared" si="0"/>
        <v>208140</v>
      </c>
      <c r="L11" s="16"/>
    </row>
    <row r="12" spans="1:12" ht="27" customHeight="1">
      <c r="A12" s="23" t="s">
        <v>7</v>
      </c>
      <c r="B12" s="27"/>
      <c r="C12" s="31">
        <v>6</v>
      </c>
      <c r="D12" s="126" t="s">
        <v>128</v>
      </c>
      <c r="E12" s="126"/>
      <c r="F12" s="126"/>
      <c r="G12" s="32"/>
      <c r="H12" s="33"/>
      <c r="I12" s="2">
        <v>100105103</v>
      </c>
      <c r="J12" s="2">
        <v>94822303</v>
      </c>
      <c r="K12" s="7">
        <f t="shared" si="0"/>
        <v>5282800</v>
      </c>
      <c r="L12" s="16"/>
    </row>
    <row r="13" spans="1:12" ht="27" customHeight="1">
      <c r="A13" s="23" t="s">
        <v>73</v>
      </c>
      <c r="B13" s="27"/>
      <c r="C13" s="28">
        <v>7</v>
      </c>
      <c r="D13" s="101" t="s">
        <v>151</v>
      </c>
      <c r="E13" s="101"/>
      <c r="F13" s="101"/>
      <c r="G13" s="34"/>
      <c r="H13" s="35"/>
      <c r="I13" s="3">
        <v>6166777</v>
      </c>
      <c r="J13" s="3">
        <v>5379365</v>
      </c>
      <c r="K13" s="8">
        <f t="shared" si="0"/>
        <v>787412</v>
      </c>
      <c r="L13" s="16"/>
    </row>
    <row r="14" spans="1:12" ht="27" customHeight="1">
      <c r="A14" s="23" t="s">
        <v>74</v>
      </c>
      <c r="B14" s="27"/>
      <c r="C14" s="28">
        <v>8</v>
      </c>
      <c r="D14" s="123" t="s">
        <v>126</v>
      </c>
      <c r="E14" s="123"/>
      <c r="F14" s="123"/>
      <c r="G14" s="29"/>
      <c r="H14" s="30"/>
      <c r="I14" s="1">
        <v>0</v>
      </c>
      <c r="J14" s="1">
        <v>9598280</v>
      </c>
      <c r="K14" s="6">
        <f t="shared" si="0"/>
        <v>-9598280</v>
      </c>
      <c r="L14" s="16"/>
    </row>
    <row r="15" spans="1:12" ht="27" customHeight="1">
      <c r="A15" s="23" t="s">
        <v>36</v>
      </c>
      <c r="B15" s="125" t="s">
        <v>181</v>
      </c>
      <c r="C15" s="105"/>
      <c r="D15" s="105"/>
      <c r="E15" s="105"/>
      <c r="F15" s="105"/>
      <c r="G15" s="105"/>
      <c r="H15" s="106"/>
      <c r="I15" s="1">
        <f>I7+I8+I9+I10+I11+I12+I13+I14</f>
        <v>181139288</v>
      </c>
      <c r="J15" s="1">
        <f>J7+J8+J9+J10+J11+J12+J13+J14</f>
        <v>185260979</v>
      </c>
      <c r="K15" s="6">
        <f t="shared" si="0"/>
        <v>-4121691</v>
      </c>
      <c r="L15" s="16"/>
    </row>
    <row r="16" spans="1:12" ht="27" customHeight="1">
      <c r="A16" s="23" t="s">
        <v>37</v>
      </c>
      <c r="B16" s="24" t="s">
        <v>80</v>
      </c>
      <c r="C16" s="37">
        <v>1</v>
      </c>
      <c r="D16" s="123" t="s">
        <v>160</v>
      </c>
      <c r="E16" s="124"/>
      <c r="F16" s="124"/>
      <c r="G16" s="25"/>
      <c r="H16" s="26"/>
      <c r="I16" s="4">
        <v>135178141</v>
      </c>
      <c r="J16" s="4">
        <v>142274748</v>
      </c>
      <c r="K16" s="6">
        <f t="shared" si="0"/>
        <v>-7096607</v>
      </c>
      <c r="L16" s="16"/>
    </row>
    <row r="17" spans="1:12" ht="27" customHeight="1">
      <c r="A17" s="38"/>
      <c r="B17" s="24" t="s">
        <v>81</v>
      </c>
      <c r="C17" s="21">
        <v>2</v>
      </c>
      <c r="D17" s="123" t="s">
        <v>161</v>
      </c>
      <c r="E17" s="124"/>
      <c r="F17" s="124"/>
      <c r="G17" s="25"/>
      <c r="H17" s="26"/>
      <c r="I17" s="4">
        <v>22464896</v>
      </c>
      <c r="J17" s="4">
        <v>23546369</v>
      </c>
      <c r="K17" s="6">
        <f t="shared" si="0"/>
        <v>-1081473</v>
      </c>
      <c r="L17" s="16"/>
    </row>
    <row r="18" spans="1:12" ht="27" customHeight="1">
      <c r="A18" s="23"/>
      <c r="B18" s="27"/>
      <c r="C18" s="28">
        <v>3</v>
      </c>
      <c r="D18" s="123" t="s">
        <v>162</v>
      </c>
      <c r="E18" s="124"/>
      <c r="F18" s="124"/>
      <c r="G18" s="22"/>
      <c r="H18" s="18"/>
      <c r="I18" s="1">
        <v>20224757</v>
      </c>
      <c r="J18" s="1">
        <v>21358108</v>
      </c>
      <c r="K18" s="6">
        <f t="shared" si="0"/>
        <v>-1133351</v>
      </c>
      <c r="L18" s="16"/>
    </row>
    <row r="19" spans="1:12" ht="27" customHeight="1">
      <c r="A19" s="40"/>
      <c r="B19" s="27"/>
      <c r="C19" s="41">
        <v>4</v>
      </c>
      <c r="D19" s="123" t="s">
        <v>130</v>
      </c>
      <c r="E19" s="124"/>
      <c r="F19" s="124"/>
      <c r="G19" s="29"/>
      <c r="H19" s="30"/>
      <c r="I19" s="1">
        <v>1464107</v>
      </c>
      <c r="J19" s="1">
        <v>1162183</v>
      </c>
      <c r="K19" s="6">
        <f t="shared" si="0"/>
        <v>301924</v>
      </c>
      <c r="L19" s="16"/>
    </row>
    <row r="20" spans="1:12" ht="27" customHeight="1">
      <c r="A20" s="16"/>
      <c r="B20" s="27"/>
      <c r="C20" s="28">
        <v>5</v>
      </c>
      <c r="D20" s="123" t="s">
        <v>131</v>
      </c>
      <c r="E20" s="124"/>
      <c r="F20" s="124"/>
      <c r="G20" s="22"/>
      <c r="H20" s="30"/>
      <c r="I20" s="1">
        <v>212300</v>
      </c>
      <c r="J20" s="1">
        <v>207200</v>
      </c>
      <c r="K20" s="8">
        <f t="shared" si="0"/>
        <v>5100</v>
      </c>
      <c r="L20" s="16"/>
    </row>
    <row r="21" spans="1:12" ht="27" customHeight="1">
      <c r="A21" s="16"/>
      <c r="B21" s="27"/>
      <c r="C21" s="28">
        <v>6</v>
      </c>
      <c r="D21" s="123" t="s">
        <v>46</v>
      </c>
      <c r="E21" s="124"/>
      <c r="F21" s="124"/>
      <c r="G21" s="29"/>
      <c r="H21" s="30"/>
      <c r="I21" s="1">
        <v>986257</v>
      </c>
      <c r="J21" s="1">
        <v>1112343</v>
      </c>
      <c r="K21" s="6">
        <f t="shared" si="0"/>
        <v>-126086</v>
      </c>
      <c r="L21" s="16"/>
    </row>
    <row r="22" spans="1:12" ht="27" customHeight="1">
      <c r="A22" s="43"/>
      <c r="B22" s="125" t="s">
        <v>92</v>
      </c>
      <c r="C22" s="105"/>
      <c r="D22" s="105"/>
      <c r="E22" s="105"/>
      <c r="F22" s="105"/>
      <c r="G22" s="105"/>
      <c r="H22" s="106"/>
      <c r="I22" s="1">
        <f>I16+I17+I18+I19+I20+I21</f>
        <v>180530458</v>
      </c>
      <c r="J22" s="1">
        <f>J16+J17+J18+J19+J20+J21</f>
        <v>189660951</v>
      </c>
      <c r="K22" s="6">
        <f t="shared" si="0"/>
        <v>-9130493</v>
      </c>
      <c r="L22" s="16"/>
    </row>
    <row r="23" spans="1:12" ht="27" customHeight="1">
      <c r="A23" s="122" t="s">
        <v>93</v>
      </c>
      <c r="B23" s="105"/>
      <c r="C23" s="105"/>
      <c r="D23" s="105"/>
      <c r="E23" s="105"/>
      <c r="F23" s="105"/>
      <c r="G23" s="105"/>
      <c r="H23" s="106"/>
      <c r="I23" s="4">
        <f>I15-I22</f>
        <v>608830</v>
      </c>
      <c r="J23" s="4">
        <f>J15-J22</f>
        <v>-4399972</v>
      </c>
      <c r="K23" s="6">
        <f t="shared" si="0"/>
        <v>5008802</v>
      </c>
      <c r="L23" s="16"/>
    </row>
    <row r="24" spans="1:12" ht="27" customHeight="1">
      <c r="A24" s="59" t="s">
        <v>84</v>
      </c>
      <c r="B24" s="60" t="s">
        <v>82</v>
      </c>
      <c r="C24" s="28">
        <v>1</v>
      </c>
      <c r="D24" s="123" t="s">
        <v>132</v>
      </c>
      <c r="E24" s="123"/>
      <c r="F24" s="123"/>
      <c r="G24" s="22"/>
      <c r="H24" s="35"/>
      <c r="I24" s="3">
        <v>267454</v>
      </c>
      <c r="J24" s="3">
        <v>270342</v>
      </c>
      <c r="K24" s="8">
        <f t="shared" si="0"/>
        <v>-2888</v>
      </c>
      <c r="L24" s="16"/>
    </row>
    <row r="25" spans="1:12" ht="27" customHeight="1">
      <c r="A25" s="57" t="s">
        <v>85</v>
      </c>
      <c r="B25" s="27"/>
      <c r="C25" s="31">
        <v>2</v>
      </c>
      <c r="D25" s="126" t="s">
        <v>133</v>
      </c>
      <c r="E25" s="164"/>
      <c r="F25" s="164"/>
      <c r="G25" s="32"/>
      <c r="H25" s="35"/>
      <c r="I25" s="3">
        <v>218391</v>
      </c>
      <c r="J25" s="3">
        <v>359760</v>
      </c>
      <c r="K25" s="8">
        <f t="shared" si="0"/>
        <v>-141369</v>
      </c>
      <c r="L25" s="16"/>
    </row>
    <row r="26" spans="1:12" ht="18" customHeight="1">
      <c r="A26" s="61" t="s">
        <v>6</v>
      </c>
      <c r="B26" s="116" t="s">
        <v>94</v>
      </c>
      <c r="C26" s="105"/>
      <c r="D26" s="105"/>
      <c r="E26" s="105"/>
      <c r="F26" s="105"/>
      <c r="G26" s="105"/>
      <c r="H26" s="106"/>
      <c r="I26" s="1">
        <f>SUM(I24:I25)</f>
        <v>485845</v>
      </c>
      <c r="J26" s="1">
        <f>SUM(J24:J25)</f>
        <v>630102</v>
      </c>
      <c r="K26" s="6">
        <f t="shared" si="0"/>
        <v>-144257</v>
      </c>
      <c r="L26" s="16"/>
    </row>
    <row r="27" spans="1:12" ht="27" customHeight="1">
      <c r="A27" s="62" t="s">
        <v>134</v>
      </c>
      <c r="B27" s="60" t="s">
        <v>83</v>
      </c>
      <c r="C27" s="63">
        <v>1</v>
      </c>
      <c r="D27" s="162" t="s">
        <v>135</v>
      </c>
      <c r="E27" s="163"/>
      <c r="F27" s="163"/>
      <c r="G27" s="34"/>
      <c r="H27" s="35"/>
      <c r="I27" s="3">
        <v>0</v>
      </c>
      <c r="J27" s="3">
        <v>0</v>
      </c>
      <c r="K27" s="7">
        <f>J27-I27</f>
        <v>0</v>
      </c>
      <c r="L27" s="16"/>
    </row>
    <row r="28" spans="1:12" ht="27" customHeight="1">
      <c r="A28" s="62" t="s">
        <v>78</v>
      </c>
      <c r="B28" s="27"/>
      <c r="C28" s="64">
        <v>2</v>
      </c>
      <c r="D28" s="162" t="s">
        <v>136</v>
      </c>
      <c r="E28" s="163"/>
      <c r="F28" s="163"/>
      <c r="G28" s="34"/>
      <c r="H28" s="35"/>
      <c r="I28" s="3">
        <v>0</v>
      </c>
      <c r="J28" s="3">
        <v>0</v>
      </c>
      <c r="K28" s="8">
        <f>I28-J28</f>
        <v>0</v>
      </c>
      <c r="L28" s="16"/>
    </row>
    <row r="29" spans="1:12" ht="27" customHeight="1">
      <c r="A29" s="62" t="s">
        <v>38</v>
      </c>
      <c r="B29" s="27"/>
      <c r="C29" s="64">
        <v>3</v>
      </c>
      <c r="D29" s="162" t="s">
        <v>137</v>
      </c>
      <c r="E29" s="163"/>
      <c r="F29" s="163"/>
      <c r="G29" s="34"/>
      <c r="H29" s="35"/>
      <c r="I29" s="3">
        <v>0</v>
      </c>
      <c r="J29" s="3">
        <v>0</v>
      </c>
      <c r="K29" s="8">
        <f>I29-J29</f>
        <v>0</v>
      </c>
      <c r="L29" s="16"/>
    </row>
    <row r="30" spans="1:12" ht="18" customHeight="1">
      <c r="A30" s="49"/>
      <c r="B30" s="116" t="s">
        <v>95</v>
      </c>
      <c r="C30" s="105"/>
      <c r="D30" s="105"/>
      <c r="E30" s="105"/>
      <c r="F30" s="105"/>
      <c r="G30" s="105"/>
      <c r="H30" s="106"/>
      <c r="I30" s="1">
        <f>SUM(I27:I27)</f>
        <v>0</v>
      </c>
      <c r="J30" s="1">
        <f>SUM(J27:J27)</f>
        <v>0</v>
      </c>
      <c r="K30" s="6">
        <f>I30-J30</f>
        <v>0</v>
      </c>
      <c r="L30" s="16"/>
    </row>
    <row r="31" spans="1:12" ht="18" customHeight="1">
      <c r="A31" s="122" t="s">
        <v>96</v>
      </c>
      <c r="B31" s="105"/>
      <c r="C31" s="105"/>
      <c r="D31" s="105"/>
      <c r="E31" s="105"/>
      <c r="F31" s="105"/>
      <c r="G31" s="105"/>
      <c r="H31" s="106"/>
      <c r="I31" s="4">
        <f>I26-I30</f>
        <v>485845</v>
      </c>
      <c r="J31" s="4">
        <f>J26-J30</f>
        <v>630102</v>
      </c>
      <c r="K31" s="6">
        <f>I31-J31</f>
        <v>-144257</v>
      </c>
      <c r="L31" s="16"/>
    </row>
    <row r="32" spans="1:12" ht="18" customHeight="1">
      <c r="A32" s="122" t="s">
        <v>144</v>
      </c>
      <c r="B32" s="105"/>
      <c r="C32" s="105"/>
      <c r="D32" s="105"/>
      <c r="E32" s="105"/>
      <c r="F32" s="105"/>
      <c r="G32" s="105"/>
      <c r="H32" s="106"/>
      <c r="I32" s="1">
        <f>I23+I31</f>
        <v>1094675</v>
      </c>
      <c r="J32" s="1">
        <f>J23+J31</f>
        <v>-3769870</v>
      </c>
      <c r="K32" s="74">
        <f>I32-J32</f>
        <v>4864545</v>
      </c>
      <c r="L32" s="16"/>
    </row>
    <row r="33" spans="1:12" ht="13.5" customHeight="1">
      <c r="A33" s="128" t="s">
        <v>65</v>
      </c>
      <c r="B33" s="129"/>
      <c r="C33" s="129"/>
      <c r="D33" s="129"/>
      <c r="E33" s="129"/>
      <c r="F33" s="129"/>
      <c r="G33" s="129"/>
      <c r="H33" s="130"/>
      <c r="I33" s="131" t="s">
        <v>76</v>
      </c>
      <c r="J33" s="131" t="s">
        <v>77</v>
      </c>
      <c r="K33" s="133" t="s">
        <v>79</v>
      </c>
      <c r="L33" s="16"/>
    </row>
    <row r="34" spans="1:12" ht="13.5">
      <c r="A34" s="17"/>
      <c r="B34" s="18"/>
      <c r="C34" s="110" t="s">
        <v>64</v>
      </c>
      <c r="D34" s="111"/>
      <c r="E34" s="111"/>
      <c r="F34" s="111"/>
      <c r="G34" s="111"/>
      <c r="H34" s="112"/>
      <c r="I34" s="132"/>
      <c r="J34" s="132"/>
      <c r="K34" s="134"/>
      <c r="L34" s="16"/>
    </row>
    <row r="35" spans="1:12" ht="18" customHeight="1">
      <c r="A35" s="19" t="s">
        <v>49</v>
      </c>
      <c r="B35" s="24" t="s">
        <v>0</v>
      </c>
      <c r="C35" s="99">
        <v>1</v>
      </c>
      <c r="D35" s="101" t="s">
        <v>164</v>
      </c>
      <c r="E35" s="102"/>
      <c r="F35" s="102"/>
      <c r="G35" s="32"/>
      <c r="H35" s="33"/>
      <c r="I35" s="2">
        <v>3000000</v>
      </c>
      <c r="J35" s="2">
        <v>0</v>
      </c>
      <c r="K35" s="75">
        <f>I35-J35</f>
        <v>3000000</v>
      </c>
      <c r="L35" s="16"/>
    </row>
    <row r="36" spans="1:12" ht="18" customHeight="1">
      <c r="A36" s="38" t="s">
        <v>50</v>
      </c>
      <c r="B36" s="24" t="s">
        <v>75</v>
      </c>
      <c r="C36" s="100"/>
      <c r="D36" s="103"/>
      <c r="E36" s="103"/>
      <c r="F36" s="103"/>
      <c r="G36" s="46"/>
      <c r="H36" s="47"/>
      <c r="I36" s="4"/>
      <c r="J36" s="4"/>
      <c r="K36" s="76"/>
      <c r="L36" s="16"/>
    </row>
    <row r="37" spans="1:12" ht="18" customHeight="1">
      <c r="A37" s="38" t="s">
        <v>73</v>
      </c>
      <c r="B37" s="24"/>
      <c r="C37" s="99">
        <v>2</v>
      </c>
      <c r="D37" s="101" t="s">
        <v>173</v>
      </c>
      <c r="E37" s="102"/>
      <c r="F37" s="102"/>
      <c r="G37" s="32"/>
      <c r="H37" s="33"/>
      <c r="I37" s="2">
        <v>1825000</v>
      </c>
      <c r="J37" s="2">
        <v>0</v>
      </c>
      <c r="K37" s="75">
        <f>I37-J37</f>
        <v>1825000</v>
      </c>
      <c r="L37" s="16"/>
    </row>
    <row r="38" spans="1:12" ht="18" customHeight="1">
      <c r="A38" s="38" t="s">
        <v>74</v>
      </c>
      <c r="B38" s="24"/>
      <c r="C38" s="100"/>
      <c r="D38" s="103"/>
      <c r="E38" s="103"/>
      <c r="F38" s="103"/>
      <c r="G38" s="46"/>
      <c r="H38" s="47"/>
      <c r="I38" s="4"/>
      <c r="J38" s="4"/>
      <c r="K38" s="76"/>
      <c r="L38" s="16"/>
    </row>
    <row r="39" spans="1:12" ht="18" customHeight="1">
      <c r="A39" s="38" t="s">
        <v>36</v>
      </c>
      <c r="B39" s="116" t="s">
        <v>139</v>
      </c>
      <c r="C39" s="105"/>
      <c r="D39" s="105"/>
      <c r="E39" s="105"/>
      <c r="F39" s="105"/>
      <c r="G39" s="105"/>
      <c r="H39" s="106"/>
      <c r="I39" s="4">
        <f>SUM(I35:I38)</f>
        <v>4825000</v>
      </c>
      <c r="J39" s="4">
        <f>J35</f>
        <v>0</v>
      </c>
      <c r="K39" s="6">
        <f>I39-J39</f>
        <v>4825000</v>
      </c>
      <c r="L39" s="16"/>
    </row>
    <row r="40" spans="1:12" ht="18" customHeight="1">
      <c r="A40" s="38" t="s">
        <v>37</v>
      </c>
      <c r="B40" s="24" t="s">
        <v>80</v>
      </c>
      <c r="C40" s="99">
        <v>1</v>
      </c>
      <c r="D40" s="161" t="s">
        <v>185</v>
      </c>
      <c r="E40" s="102"/>
      <c r="F40" s="102"/>
      <c r="G40" s="32"/>
      <c r="H40" s="33"/>
      <c r="I40" s="2">
        <v>0</v>
      </c>
      <c r="J40" s="2">
        <v>0</v>
      </c>
      <c r="K40" s="8">
        <f>I40-J40</f>
        <v>0</v>
      </c>
      <c r="L40" s="16"/>
    </row>
    <row r="41" spans="1:12" ht="18" customHeight="1">
      <c r="A41" s="38"/>
      <c r="B41" s="24" t="s">
        <v>81</v>
      </c>
      <c r="C41" s="100"/>
      <c r="D41" s="103"/>
      <c r="E41" s="103"/>
      <c r="F41" s="103"/>
      <c r="G41" s="46"/>
      <c r="H41" s="47"/>
      <c r="I41" s="4"/>
      <c r="J41" s="4"/>
      <c r="K41" s="10"/>
      <c r="L41" s="16"/>
    </row>
    <row r="42" spans="1:12" ht="18" customHeight="1">
      <c r="A42" s="38"/>
      <c r="B42" s="24"/>
      <c r="C42" s="99">
        <v>2</v>
      </c>
      <c r="D42" s="161" t="s">
        <v>39</v>
      </c>
      <c r="E42" s="102"/>
      <c r="F42" s="102"/>
      <c r="G42" s="32"/>
      <c r="H42" s="33"/>
      <c r="I42" s="2">
        <v>3000000</v>
      </c>
      <c r="J42" s="2">
        <v>0</v>
      </c>
      <c r="K42" s="8">
        <f>I42-J42</f>
        <v>3000000</v>
      </c>
      <c r="L42" s="16"/>
    </row>
    <row r="43" spans="1:12" ht="18" customHeight="1">
      <c r="A43" s="38"/>
      <c r="B43" s="24"/>
      <c r="C43" s="100"/>
      <c r="D43" s="103"/>
      <c r="E43" s="103"/>
      <c r="F43" s="103"/>
      <c r="G43" s="46"/>
      <c r="H43" s="47"/>
      <c r="I43" s="4"/>
      <c r="J43" s="4"/>
      <c r="K43" s="10"/>
      <c r="L43" s="16"/>
    </row>
    <row r="44" spans="1:12" ht="19.5" customHeight="1">
      <c r="A44" s="16"/>
      <c r="B44" s="119" t="s">
        <v>97</v>
      </c>
      <c r="C44" s="105"/>
      <c r="D44" s="105"/>
      <c r="E44" s="105"/>
      <c r="F44" s="105"/>
      <c r="G44" s="105"/>
      <c r="H44" s="106"/>
      <c r="I44" s="4">
        <f>SUM(I40:I43)</f>
        <v>3000000</v>
      </c>
      <c r="J44" s="4">
        <f>SUM(J40:J43)</f>
        <v>0</v>
      </c>
      <c r="K44" s="6">
        <f>I44-J44</f>
        <v>3000000</v>
      </c>
      <c r="L44" s="16"/>
    </row>
    <row r="45" spans="1:12" ht="18" customHeight="1">
      <c r="A45" s="120" t="s">
        <v>145</v>
      </c>
      <c r="B45" s="105"/>
      <c r="C45" s="105"/>
      <c r="D45" s="105"/>
      <c r="E45" s="105"/>
      <c r="F45" s="105"/>
      <c r="G45" s="105"/>
      <c r="H45" s="106"/>
      <c r="I45" s="1">
        <f>I39-I44</f>
        <v>1825000</v>
      </c>
      <c r="J45" s="1">
        <f>J39-J44</f>
        <v>0</v>
      </c>
      <c r="K45" s="6">
        <f>I45-J45</f>
        <v>1825000</v>
      </c>
      <c r="L45" s="16"/>
    </row>
    <row r="46" spans="1:12" ht="18" customHeight="1">
      <c r="A46" s="120" t="s">
        <v>141</v>
      </c>
      <c r="B46" s="105"/>
      <c r="C46" s="105"/>
      <c r="D46" s="105"/>
      <c r="E46" s="105"/>
      <c r="F46" s="105"/>
      <c r="G46" s="105"/>
      <c r="H46" s="106"/>
      <c r="I46" s="4">
        <f>I32+I45</f>
        <v>2919675</v>
      </c>
      <c r="J46" s="4">
        <f>J32+J45</f>
        <v>-3769870</v>
      </c>
      <c r="K46" s="6">
        <f>I46-J46</f>
        <v>6689545</v>
      </c>
      <c r="L46" s="16"/>
    </row>
    <row r="47" spans="1:11" s="32" customFormat="1" ht="18" customHeight="1">
      <c r="A47" s="29"/>
      <c r="B47" s="34"/>
      <c r="C47" s="50"/>
      <c r="D47" s="51"/>
      <c r="E47" s="51"/>
      <c r="F47" s="51"/>
      <c r="G47" s="51"/>
      <c r="H47" s="51"/>
      <c r="I47" s="52"/>
      <c r="J47" s="52"/>
      <c r="K47" s="52"/>
    </row>
    <row r="48" spans="1:12" ht="18" customHeight="1">
      <c r="A48" s="65" t="s">
        <v>57</v>
      </c>
      <c r="B48" s="105" t="s">
        <v>98</v>
      </c>
      <c r="C48" s="105"/>
      <c r="D48" s="105"/>
      <c r="E48" s="105"/>
      <c r="F48" s="105"/>
      <c r="G48" s="105"/>
      <c r="H48" s="106"/>
      <c r="I48" s="4">
        <v>25124990</v>
      </c>
      <c r="J48" s="4">
        <v>28894860</v>
      </c>
      <c r="K48" s="6">
        <f>I48-J48</f>
        <v>-3769870</v>
      </c>
      <c r="L48" s="16"/>
    </row>
    <row r="49" spans="1:12" ht="18" customHeight="1">
      <c r="A49" s="66" t="s">
        <v>58</v>
      </c>
      <c r="B49" s="105" t="s">
        <v>99</v>
      </c>
      <c r="C49" s="105"/>
      <c r="D49" s="105"/>
      <c r="E49" s="105"/>
      <c r="F49" s="105"/>
      <c r="G49" s="105"/>
      <c r="H49" s="106"/>
      <c r="I49" s="1">
        <f>I46+I48</f>
        <v>28044665</v>
      </c>
      <c r="J49" s="1">
        <f>J46+J48</f>
        <v>25124990</v>
      </c>
      <c r="K49" s="6">
        <f>I49-J49</f>
        <v>2919675</v>
      </c>
      <c r="L49" s="16"/>
    </row>
    <row r="50" spans="1:12" ht="18" customHeight="1">
      <c r="A50" s="66" t="s">
        <v>6</v>
      </c>
      <c r="B50" s="156" t="s">
        <v>42</v>
      </c>
      <c r="C50" s="156"/>
      <c r="D50" s="156"/>
      <c r="E50" s="156"/>
      <c r="F50" s="156"/>
      <c r="G50" s="156"/>
      <c r="H50" s="157"/>
      <c r="I50" s="4">
        <v>0</v>
      </c>
      <c r="J50" s="4">
        <v>0</v>
      </c>
      <c r="K50" s="10">
        <f>I50-J50</f>
        <v>0</v>
      </c>
      <c r="L50" s="16"/>
    </row>
    <row r="51" spans="1:12" ht="18" customHeight="1">
      <c r="A51" s="66" t="s">
        <v>7</v>
      </c>
      <c r="B51" s="158" t="s">
        <v>43</v>
      </c>
      <c r="C51" s="158"/>
      <c r="D51" s="158"/>
      <c r="E51" s="158"/>
      <c r="F51" s="158"/>
      <c r="G51" s="158"/>
      <c r="H51" s="159"/>
      <c r="I51" s="2">
        <v>0</v>
      </c>
      <c r="J51" s="2">
        <v>0</v>
      </c>
      <c r="K51" s="8">
        <f>I51-J51</f>
        <v>0</v>
      </c>
      <c r="L51" s="16"/>
    </row>
    <row r="52" spans="1:12" ht="18" customHeight="1">
      <c r="A52" s="66" t="s">
        <v>73</v>
      </c>
      <c r="B52" s="67" t="s">
        <v>45</v>
      </c>
      <c r="C52" s="67"/>
      <c r="D52" s="67"/>
      <c r="E52" s="67"/>
      <c r="F52" s="67"/>
      <c r="G52" s="67"/>
      <c r="H52" s="68"/>
      <c r="I52" s="1">
        <f>I53</f>
        <v>10000000</v>
      </c>
      <c r="J52" s="1">
        <f>J53</f>
        <v>0</v>
      </c>
      <c r="K52" s="6">
        <v>0</v>
      </c>
      <c r="L52" s="16"/>
    </row>
    <row r="53" spans="1:12" ht="18" customHeight="1">
      <c r="A53" s="66" t="s">
        <v>74</v>
      </c>
      <c r="B53" s="67"/>
      <c r="C53" s="67" t="s">
        <v>59</v>
      </c>
      <c r="D53" s="67"/>
      <c r="E53" s="67"/>
      <c r="F53" s="67"/>
      <c r="G53" s="67"/>
      <c r="H53" s="68"/>
      <c r="I53" s="3">
        <v>10000000</v>
      </c>
      <c r="J53" s="3">
        <v>0</v>
      </c>
      <c r="K53" s="6">
        <v>0</v>
      </c>
      <c r="L53" s="16"/>
    </row>
    <row r="54" spans="1:12" ht="18" customHeight="1">
      <c r="A54" s="66" t="s">
        <v>47</v>
      </c>
      <c r="B54" s="158" t="s">
        <v>44</v>
      </c>
      <c r="C54" s="158"/>
      <c r="D54" s="158"/>
      <c r="E54" s="158"/>
      <c r="F54" s="158"/>
      <c r="G54" s="158"/>
      <c r="H54" s="159"/>
      <c r="I54" s="3">
        <v>0</v>
      </c>
      <c r="J54" s="3">
        <v>0</v>
      </c>
      <c r="K54" s="8">
        <f>I54-J54</f>
        <v>0</v>
      </c>
      <c r="L54" s="16"/>
    </row>
    <row r="55" spans="1:12" ht="18" customHeight="1">
      <c r="A55" s="66" t="s">
        <v>56</v>
      </c>
      <c r="B55" s="69"/>
      <c r="C55" s="70" t="s">
        <v>54</v>
      </c>
      <c r="D55" s="70"/>
      <c r="E55" s="70"/>
      <c r="F55" s="70"/>
      <c r="G55" s="70"/>
      <c r="H55" s="71"/>
      <c r="I55" s="2">
        <v>0</v>
      </c>
      <c r="J55" s="2">
        <v>0</v>
      </c>
      <c r="K55" s="7">
        <f>I55-J55</f>
        <v>0</v>
      </c>
      <c r="L55" s="16"/>
    </row>
    <row r="56" spans="1:12" ht="18" customHeight="1">
      <c r="A56" s="66" t="s">
        <v>36</v>
      </c>
      <c r="B56" s="70"/>
      <c r="C56" s="70" t="s">
        <v>55</v>
      </c>
      <c r="D56" s="70"/>
      <c r="E56" s="70"/>
      <c r="F56" s="70"/>
      <c r="G56" s="70"/>
      <c r="H56" s="71"/>
      <c r="I56" s="2">
        <v>0</v>
      </c>
      <c r="J56" s="2">
        <v>0</v>
      </c>
      <c r="K56" s="7">
        <f>I56-J56</f>
        <v>0</v>
      </c>
      <c r="L56" s="16"/>
    </row>
    <row r="57" spans="1:12" ht="18" customHeight="1" thickBot="1">
      <c r="A57" s="72"/>
      <c r="B57" s="160" t="s">
        <v>142</v>
      </c>
      <c r="C57" s="108"/>
      <c r="D57" s="108"/>
      <c r="E57" s="108"/>
      <c r="F57" s="108"/>
      <c r="G57" s="108"/>
      <c r="H57" s="109"/>
      <c r="I57" s="5">
        <f>I49+I50-I51+I52-I54</f>
        <v>38044665</v>
      </c>
      <c r="J57" s="5">
        <f>J49+J50-J51+J52-J54</f>
        <v>25124990</v>
      </c>
      <c r="K57" s="9">
        <f>I57-J57</f>
        <v>12919675</v>
      </c>
      <c r="L57" s="16"/>
    </row>
    <row r="58" ht="13.5">
      <c r="D58" s="54"/>
    </row>
  </sheetData>
  <sheetProtection password="B10E" sheet="1" formatCells="0" formatColumns="0" formatRows="0" insertColumns="0" insertRows="0" insertHyperlinks="0" deleteColumns="0" deleteRows="0" sort="0" autoFilter="0" pivotTables="0"/>
  <mergeCells count="56">
    <mergeCell ref="C37:C38"/>
    <mergeCell ref="D37:F38"/>
    <mergeCell ref="D7:F7"/>
    <mergeCell ref="D8:F8"/>
    <mergeCell ref="D9:F9"/>
    <mergeCell ref="D10:F10"/>
    <mergeCell ref="D11:F11"/>
    <mergeCell ref="D13:F13"/>
    <mergeCell ref="D14:F14"/>
    <mergeCell ref="B15:H15"/>
    <mergeCell ref="A2:K2"/>
    <mergeCell ref="D4:J4"/>
    <mergeCell ref="I5:I6"/>
    <mergeCell ref="J5:J6"/>
    <mergeCell ref="K5:K6"/>
    <mergeCell ref="D12:F12"/>
    <mergeCell ref="A5:H5"/>
    <mergeCell ref="C6:H6"/>
    <mergeCell ref="D16:F16"/>
    <mergeCell ref="D42:F43"/>
    <mergeCell ref="D17:F17"/>
    <mergeCell ref="D18:F18"/>
    <mergeCell ref="D19:F19"/>
    <mergeCell ref="D20:F20"/>
    <mergeCell ref="D21:F21"/>
    <mergeCell ref="B22:H22"/>
    <mergeCell ref="C35:C36"/>
    <mergeCell ref="D35:F36"/>
    <mergeCell ref="D28:F28"/>
    <mergeCell ref="D29:F29"/>
    <mergeCell ref="A23:H23"/>
    <mergeCell ref="D24:F24"/>
    <mergeCell ref="D25:F25"/>
    <mergeCell ref="B26:H26"/>
    <mergeCell ref="D27:F27"/>
    <mergeCell ref="I33:I34"/>
    <mergeCell ref="J33:J34"/>
    <mergeCell ref="K33:K34"/>
    <mergeCell ref="A33:H33"/>
    <mergeCell ref="C34:H34"/>
    <mergeCell ref="B30:H30"/>
    <mergeCell ref="A31:H31"/>
    <mergeCell ref="A32:H32"/>
    <mergeCell ref="B44:H44"/>
    <mergeCell ref="A45:H45"/>
    <mergeCell ref="B39:H39"/>
    <mergeCell ref="C40:C41"/>
    <mergeCell ref="D40:F41"/>
    <mergeCell ref="C42:C43"/>
    <mergeCell ref="B49:H49"/>
    <mergeCell ref="B50:H50"/>
    <mergeCell ref="B51:H51"/>
    <mergeCell ref="B54:H54"/>
    <mergeCell ref="B57:H57"/>
    <mergeCell ref="A46:H46"/>
    <mergeCell ref="B48:H48"/>
  </mergeCells>
  <printOptions/>
  <pageMargins left="0.9448818897637796" right="0.31496062992125984" top="0.7874015748031497" bottom="0.4724409448818898" header="0.8267716535433072" footer="0.5118110236220472"/>
  <pageSetup horizontalDpi="400" verticalDpi="400" orientation="portrait" paperSize="9" scale="85" r:id="rId1"/>
  <rowBreaks count="1" manualBreakCount="1">
    <brk id="3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3.875" style="14" customWidth="1"/>
    <col min="2" max="2" width="4.25390625" style="14" customWidth="1"/>
    <col min="3" max="3" width="3.375" style="14" customWidth="1"/>
    <col min="4" max="4" width="11.25390625" style="14" customWidth="1"/>
    <col min="5" max="5" width="3.50390625" style="14" customWidth="1"/>
    <col min="6" max="6" width="16.00390625" style="14" customWidth="1"/>
    <col min="7" max="7" width="3.625" style="14" customWidth="1"/>
    <col min="8" max="8" width="5.125" style="14" customWidth="1"/>
    <col min="9" max="13" width="13.375" style="14" customWidth="1"/>
    <col min="14" max="14" width="1.25" style="14" customWidth="1"/>
    <col min="15" max="16384" width="9.00390625" style="14" customWidth="1"/>
  </cols>
  <sheetData>
    <row r="1" spans="2:4" ht="17.25">
      <c r="B1" s="12"/>
      <c r="C1" s="12"/>
      <c r="D1" s="12"/>
    </row>
    <row r="2" spans="1:13" ht="18.75">
      <c r="A2" s="135" t="s">
        <v>174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0"/>
      <c r="M2" s="150"/>
    </row>
    <row r="3" spans="1:13" ht="1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8" t="s">
        <v>172</v>
      </c>
    </row>
    <row r="4" spans="3:13" ht="14.25" thickBot="1">
      <c r="C4" s="55"/>
      <c r="D4" s="117" t="s">
        <v>86</v>
      </c>
      <c r="E4" s="117"/>
      <c r="F4" s="117"/>
      <c r="G4" s="117"/>
      <c r="H4" s="117"/>
      <c r="I4" s="117"/>
      <c r="J4" s="117"/>
      <c r="K4" s="149"/>
      <c r="L4" s="149"/>
      <c r="M4" s="56" t="s">
        <v>101</v>
      </c>
    </row>
    <row r="5" spans="1:14" ht="13.5" customHeight="1">
      <c r="A5" s="113" t="s">
        <v>65</v>
      </c>
      <c r="B5" s="114"/>
      <c r="C5" s="114"/>
      <c r="D5" s="114"/>
      <c r="E5" s="114"/>
      <c r="F5" s="114"/>
      <c r="G5" s="114"/>
      <c r="H5" s="115"/>
      <c r="I5" s="137" t="s">
        <v>153</v>
      </c>
      <c r="J5" s="146" t="s">
        <v>154</v>
      </c>
      <c r="K5" s="165" t="s">
        <v>155</v>
      </c>
      <c r="L5" s="139" t="s">
        <v>156</v>
      </c>
      <c r="M5" s="153" t="s">
        <v>157</v>
      </c>
      <c r="N5" s="16"/>
    </row>
    <row r="6" spans="1:14" ht="13.5">
      <c r="A6" s="17"/>
      <c r="B6" s="18"/>
      <c r="C6" s="110" t="s">
        <v>64</v>
      </c>
      <c r="D6" s="111"/>
      <c r="E6" s="111"/>
      <c r="F6" s="111"/>
      <c r="G6" s="111"/>
      <c r="H6" s="112"/>
      <c r="I6" s="132"/>
      <c r="J6" s="147"/>
      <c r="K6" s="166"/>
      <c r="L6" s="140"/>
      <c r="M6" s="103"/>
      <c r="N6" s="16"/>
    </row>
    <row r="7" spans="1:14" ht="27" customHeight="1">
      <c r="A7" s="19" t="s">
        <v>176</v>
      </c>
      <c r="B7" s="20" t="s">
        <v>0</v>
      </c>
      <c r="C7" s="21">
        <v>1</v>
      </c>
      <c r="D7" s="123" t="s">
        <v>122</v>
      </c>
      <c r="E7" s="123"/>
      <c r="F7" s="123"/>
      <c r="G7" s="22"/>
      <c r="H7" s="18"/>
      <c r="I7" s="1">
        <v>2545000</v>
      </c>
      <c r="J7" s="6">
        <v>0</v>
      </c>
      <c r="K7" s="84">
        <f>I7+J7</f>
        <v>2545000</v>
      </c>
      <c r="L7" s="89">
        <v>0</v>
      </c>
      <c r="M7" s="52">
        <f>K7+L7</f>
        <v>2545000</v>
      </c>
      <c r="N7" s="16"/>
    </row>
    <row r="8" spans="1:14" ht="27" customHeight="1">
      <c r="A8" s="57" t="s">
        <v>177</v>
      </c>
      <c r="B8" s="24" t="s">
        <v>75</v>
      </c>
      <c r="C8" s="21">
        <v>2</v>
      </c>
      <c r="D8" s="123" t="s">
        <v>123</v>
      </c>
      <c r="E8" s="123"/>
      <c r="F8" s="123"/>
      <c r="G8" s="25"/>
      <c r="H8" s="26"/>
      <c r="I8" s="4">
        <v>730241</v>
      </c>
      <c r="J8" s="10">
        <v>0</v>
      </c>
      <c r="K8" s="84">
        <f aca="true" t="shared" si="0" ref="K8:K32">I8+J8</f>
        <v>730241</v>
      </c>
      <c r="L8" s="89">
        <v>0</v>
      </c>
      <c r="M8" s="52">
        <f aca="true" t="shared" si="1" ref="M8:M32">K8+L8</f>
        <v>730241</v>
      </c>
      <c r="N8" s="16"/>
    </row>
    <row r="9" spans="1:14" ht="27" customHeight="1">
      <c r="A9" s="23" t="s">
        <v>178</v>
      </c>
      <c r="B9" s="27"/>
      <c r="C9" s="28">
        <v>3</v>
      </c>
      <c r="D9" s="123" t="s">
        <v>127</v>
      </c>
      <c r="E9" s="123"/>
      <c r="F9" s="123"/>
      <c r="G9" s="22"/>
      <c r="H9" s="18"/>
      <c r="I9" s="1">
        <v>18753275</v>
      </c>
      <c r="J9" s="6">
        <v>0</v>
      </c>
      <c r="K9" s="84">
        <f t="shared" si="0"/>
        <v>18753275</v>
      </c>
      <c r="L9" s="89">
        <v>0</v>
      </c>
      <c r="M9" s="52">
        <f t="shared" si="1"/>
        <v>18753275</v>
      </c>
      <c r="N9" s="16"/>
    </row>
    <row r="10" spans="1:14" ht="27" customHeight="1">
      <c r="A10" s="23" t="s">
        <v>179</v>
      </c>
      <c r="B10" s="27"/>
      <c r="C10" s="28">
        <v>4</v>
      </c>
      <c r="D10" s="123" t="s">
        <v>124</v>
      </c>
      <c r="E10" s="123"/>
      <c r="F10" s="123"/>
      <c r="G10" s="29"/>
      <c r="H10" s="30"/>
      <c r="I10" s="1">
        <v>28438987</v>
      </c>
      <c r="J10" s="6">
        <v>22059745</v>
      </c>
      <c r="K10" s="84">
        <f t="shared" si="0"/>
        <v>50498732</v>
      </c>
      <c r="L10" s="89">
        <v>0</v>
      </c>
      <c r="M10" s="52">
        <f t="shared" si="1"/>
        <v>50498732</v>
      </c>
      <c r="N10" s="16"/>
    </row>
    <row r="11" spans="1:14" ht="27" customHeight="1">
      <c r="A11" s="23" t="s">
        <v>6</v>
      </c>
      <c r="B11" s="27"/>
      <c r="C11" s="28">
        <v>5</v>
      </c>
      <c r="D11" s="123" t="s">
        <v>125</v>
      </c>
      <c r="E11" s="123"/>
      <c r="F11" s="123"/>
      <c r="G11" s="29"/>
      <c r="H11" s="30"/>
      <c r="I11" s="1">
        <v>2173660</v>
      </c>
      <c r="J11" s="6">
        <v>166500</v>
      </c>
      <c r="K11" s="84">
        <f t="shared" si="0"/>
        <v>2340160</v>
      </c>
      <c r="L11" s="89">
        <v>0</v>
      </c>
      <c r="M11" s="52">
        <f t="shared" si="1"/>
        <v>2340160</v>
      </c>
      <c r="N11" s="16"/>
    </row>
    <row r="12" spans="1:14" ht="27" customHeight="1">
      <c r="A12" s="23" t="s">
        <v>7</v>
      </c>
      <c r="B12" s="27"/>
      <c r="C12" s="31">
        <v>6</v>
      </c>
      <c r="D12" s="126" t="s">
        <v>128</v>
      </c>
      <c r="E12" s="126"/>
      <c r="F12" s="126"/>
      <c r="G12" s="32"/>
      <c r="H12" s="33"/>
      <c r="I12" s="2">
        <v>92671597</v>
      </c>
      <c r="J12" s="7">
        <v>7433506</v>
      </c>
      <c r="K12" s="84">
        <f t="shared" si="0"/>
        <v>100105103</v>
      </c>
      <c r="L12" s="90">
        <v>0</v>
      </c>
      <c r="M12" s="52">
        <f t="shared" si="1"/>
        <v>100105103</v>
      </c>
      <c r="N12" s="16"/>
    </row>
    <row r="13" spans="1:14" ht="27" customHeight="1">
      <c r="A13" s="23" t="s">
        <v>73</v>
      </c>
      <c r="B13" s="27"/>
      <c r="C13" s="28">
        <v>7</v>
      </c>
      <c r="D13" s="101" t="s">
        <v>129</v>
      </c>
      <c r="E13" s="101"/>
      <c r="F13" s="101"/>
      <c r="G13" s="34"/>
      <c r="H13" s="35"/>
      <c r="I13" s="3">
        <v>6166777</v>
      </c>
      <c r="J13" s="8">
        <v>0</v>
      </c>
      <c r="K13" s="84">
        <f t="shared" si="0"/>
        <v>6166777</v>
      </c>
      <c r="L13" s="85">
        <v>0</v>
      </c>
      <c r="M13" s="52">
        <f t="shared" si="1"/>
        <v>6166777</v>
      </c>
      <c r="N13" s="16"/>
    </row>
    <row r="14" spans="1:14" ht="27" customHeight="1">
      <c r="A14" s="23" t="s">
        <v>74</v>
      </c>
      <c r="B14" s="58"/>
      <c r="C14" s="28">
        <v>8</v>
      </c>
      <c r="D14" s="123" t="s">
        <v>126</v>
      </c>
      <c r="E14" s="123"/>
      <c r="F14" s="123"/>
      <c r="G14" s="29"/>
      <c r="H14" s="30"/>
      <c r="I14" s="1">
        <v>0</v>
      </c>
      <c r="J14" s="6">
        <v>0</v>
      </c>
      <c r="K14" s="84">
        <f t="shared" si="0"/>
        <v>0</v>
      </c>
      <c r="L14" s="89">
        <v>0</v>
      </c>
      <c r="M14" s="52">
        <f t="shared" si="1"/>
        <v>0</v>
      </c>
      <c r="N14" s="16"/>
    </row>
    <row r="15" spans="1:14" ht="27" customHeight="1">
      <c r="A15" s="73" t="s">
        <v>180</v>
      </c>
      <c r="B15" s="125" t="s">
        <v>181</v>
      </c>
      <c r="C15" s="105"/>
      <c r="D15" s="105"/>
      <c r="E15" s="105"/>
      <c r="F15" s="105"/>
      <c r="G15" s="105"/>
      <c r="H15" s="106"/>
      <c r="I15" s="1">
        <f>SUM(I7:I14)</f>
        <v>151479537</v>
      </c>
      <c r="J15" s="6">
        <f>SUM(J7:J14)</f>
        <v>29659751</v>
      </c>
      <c r="K15" s="84">
        <f t="shared" si="0"/>
        <v>181139288</v>
      </c>
      <c r="L15" s="89">
        <v>0</v>
      </c>
      <c r="M15" s="52">
        <f t="shared" si="1"/>
        <v>181139288</v>
      </c>
      <c r="N15" s="16"/>
    </row>
    <row r="16" spans="1:14" ht="27" customHeight="1">
      <c r="A16" s="23" t="s">
        <v>37</v>
      </c>
      <c r="B16" s="24" t="s">
        <v>80</v>
      </c>
      <c r="C16" s="37">
        <v>1</v>
      </c>
      <c r="D16" s="123" t="s">
        <v>160</v>
      </c>
      <c r="E16" s="124"/>
      <c r="F16" s="124"/>
      <c r="G16" s="25"/>
      <c r="H16" s="26"/>
      <c r="I16" s="4">
        <v>114936243</v>
      </c>
      <c r="J16" s="10">
        <v>20241898</v>
      </c>
      <c r="K16" s="84">
        <f t="shared" si="0"/>
        <v>135178141</v>
      </c>
      <c r="L16" s="89">
        <v>0</v>
      </c>
      <c r="M16" s="52">
        <f t="shared" si="1"/>
        <v>135178141</v>
      </c>
      <c r="N16" s="16"/>
    </row>
    <row r="17" spans="1:14" ht="27" customHeight="1">
      <c r="A17" s="38"/>
      <c r="B17" s="24" t="s">
        <v>81</v>
      </c>
      <c r="C17" s="21">
        <v>2</v>
      </c>
      <c r="D17" s="123" t="s">
        <v>161</v>
      </c>
      <c r="E17" s="124"/>
      <c r="F17" s="124"/>
      <c r="G17" s="25"/>
      <c r="H17" s="26"/>
      <c r="I17" s="4">
        <v>18283039</v>
      </c>
      <c r="J17" s="10">
        <v>4181857</v>
      </c>
      <c r="K17" s="84">
        <f t="shared" si="0"/>
        <v>22464896</v>
      </c>
      <c r="L17" s="89">
        <v>0</v>
      </c>
      <c r="M17" s="52">
        <f t="shared" si="1"/>
        <v>22464896</v>
      </c>
      <c r="N17" s="16"/>
    </row>
    <row r="18" spans="1:14" ht="27" customHeight="1">
      <c r="A18" s="23"/>
      <c r="B18" s="27"/>
      <c r="C18" s="28">
        <v>3</v>
      </c>
      <c r="D18" s="123" t="s">
        <v>162</v>
      </c>
      <c r="E18" s="124"/>
      <c r="F18" s="124"/>
      <c r="G18" s="22"/>
      <c r="H18" s="18"/>
      <c r="I18" s="1">
        <v>15948761</v>
      </c>
      <c r="J18" s="6">
        <v>4275996</v>
      </c>
      <c r="K18" s="84">
        <f t="shared" si="0"/>
        <v>20224757</v>
      </c>
      <c r="L18" s="89">
        <v>0</v>
      </c>
      <c r="M18" s="52">
        <f t="shared" si="1"/>
        <v>20224757</v>
      </c>
      <c r="N18" s="16"/>
    </row>
    <row r="19" spans="1:14" ht="27" customHeight="1">
      <c r="A19" s="40"/>
      <c r="B19" s="27"/>
      <c r="C19" s="41">
        <v>4</v>
      </c>
      <c r="D19" s="123" t="s">
        <v>130</v>
      </c>
      <c r="E19" s="124"/>
      <c r="F19" s="124"/>
      <c r="G19" s="29"/>
      <c r="H19" s="30"/>
      <c r="I19" s="1">
        <v>1380107</v>
      </c>
      <c r="J19" s="6">
        <v>84000</v>
      </c>
      <c r="K19" s="84">
        <f t="shared" si="0"/>
        <v>1464107</v>
      </c>
      <c r="L19" s="89">
        <v>0</v>
      </c>
      <c r="M19" s="52">
        <f t="shared" si="1"/>
        <v>1464107</v>
      </c>
      <c r="N19" s="16"/>
    </row>
    <row r="20" spans="1:14" ht="27" customHeight="1">
      <c r="A20" s="16"/>
      <c r="B20" s="27"/>
      <c r="C20" s="28">
        <v>5</v>
      </c>
      <c r="D20" s="123" t="s">
        <v>131</v>
      </c>
      <c r="E20" s="124"/>
      <c r="F20" s="124"/>
      <c r="G20" s="22"/>
      <c r="H20" s="30"/>
      <c r="I20" s="1">
        <v>172300</v>
      </c>
      <c r="J20" s="6">
        <v>40000</v>
      </c>
      <c r="K20" s="84">
        <f t="shared" si="0"/>
        <v>212300</v>
      </c>
      <c r="L20" s="85">
        <v>0</v>
      </c>
      <c r="M20" s="52">
        <f t="shared" si="1"/>
        <v>212300</v>
      </c>
      <c r="N20" s="16"/>
    </row>
    <row r="21" spans="1:14" ht="27" customHeight="1">
      <c r="A21" s="16"/>
      <c r="B21" s="27"/>
      <c r="C21" s="28">
        <v>6</v>
      </c>
      <c r="D21" s="123" t="s">
        <v>46</v>
      </c>
      <c r="E21" s="124"/>
      <c r="F21" s="124"/>
      <c r="G21" s="29"/>
      <c r="H21" s="30"/>
      <c r="I21" s="1">
        <v>692339</v>
      </c>
      <c r="J21" s="6">
        <v>293918</v>
      </c>
      <c r="K21" s="84">
        <f t="shared" si="0"/>
        <v>986257</v>
      </c>
      <c r="L21" s="89">
        <v>0</v>
      </c>
      <c r="M21" s="52">
        <f t="shared" si="1"/>
        <v>986257</v>
      </c>
      <c r="N21" s="16"/>
    </row>
    <row r="22" spans="1:14" ht="27" customHeight="1">
      <c r="A22" s="43"/>
      <c r="B22" s="125" t="s">
        <v>92</v>
      </c>
      <c r="C22" s="105"/>
      <c r="D22" s="105"/>
      <c r="E22" s="105"/>
      <c r="F22" s="105"/>
      <c r="G22" s="105"/>
      <c r="H22" s="106"/>
      <c r="I22" s="1">
        <f>I16+I17+I18+I19+I20+I21</f>
        <v>151412789</v>
      </c>
      <c r="J22" s="6">
        <f>J16+J17+J18+J19+J20+J21</f>
        <v>29117669</v>
      </c>
      <c r="K22" s="84">
        <f t="shared" si="0"/>
        <v>180530458</v>
      </c>
      <c r="L22" s="89">
        <v>0</v>
      </c>
      <c r="M22" s="52">
        <f t="shared" si="1"/>
        <v>180530458</v>
      </c>
      <c r="N22" s="16"/>
    </row>
    <row r="23" spans="1:14" ht="30.75" customHeight="1">
      <c r="A23" s="122" t="s">
        <v>93</v>
      </c>
      <c r="B23" s="105"/>
      <c r="C23" s="105"/>
      <c r="D23" s="105"/>
      <c r="E23" s="105"/>
      <c r="F23" s="105"/>
      <c r="G23" s="105"/>
      <c r="H23" s="106"/>
      <c r="I23" s="4">
        <f>I15-I22</f>
        <v>66748</v>
      </c>
      <c r="J23" s="10">
        <f>J15-J22</f>
        <v>542082</v>
      </c>
      <c r="K23" s="84">
        <f t="shared" si="0"/>
        <v>608830</v>
      </c>
      <c r="L23" s="89">
        <v>0</v>
      </c>
      <c r="M23" s="52">
        <f t="shared" si="1"/>
        <v>608830</v>
      </c>
      <c r="N23" s="16"/>
    </row>
    <row r="24" spans="1:14" ht="27" customHeight="1">
      <c r="A24" s="59" t="s">
        <v>84</v>
      </c>
      <c r="B24" s="60" t="s">
        <v>82</v>
      </c>
      <c r="C24" s="28">
        <v>1</v>
      </c>
      <c r="D24" s="123" t="s">
        <v>132</v>
      </c>
      <c r="E24" s="123"/>
      <c r="F24" s="123"/>
      <c r="G24" s="22"/>
      <c r="H24" s="35"/>
      <c r="I24" s="3">
        <v>267454</v>
      </c>
      <c r="J24" s="8">
        <v>0</v>
      </c>
      <c r="K24" s="84">
        <f t="shared" si="0"/>
        <v>267454</v>
      </c>
      <c r="L24" s="85">
        <v>0</v>
      </c>
      <c r="M24" s="52">
        <f t="shared" si="1"/>
        <v>267454</v>
      </c>
      <c r="N24" s="16"/>
    </row>
    <row r="25" spans="1:14" ht="27" customHeight="1">
      <c r="A25" s="57" t="s">
        <v>85</v>
      </c>
      <c r="B25" s="27"/>
      <c r="C25" s="31">
        <v>2</v>
      </c>
      <c r="D25" s="126" t="s">
        <v>133</v>
      </c>
      <c r="E25" s="164"/>
      <c r="F25" s="164"/>
      <c r="G25" s="32"/>
      <c r="H25" s="35"/>
      <c r="I25" s="3">
        <v>218391</v>
      </c>
      <c r="J25" s="8">
        <v>0</v>
      </c>
      <c r="K25" s="84">
        <f t="shared" si="0"/>
        <v>218391</v>
      </c>
      <c r="L25" s="85">
        <v>0</v>
      </c>
      <c r="M25" s="52">
        <f t="shared" si="1"/>
        <v>218391</v>
      </c>
      <c r="N25" s="16"/>
    </row>
    <row r="26" spans="1:14" ht="18" customHeight="1">
      <c r="A26" s="57" t="s">
        <v>6</v>
      </c>
      <c r="B26" s="116" t="s">
        <v>94</v>
      </c>
      <c r="C26" s="105"/>
      <c r="D26" s="105"/>
      <c r="E26" s="105"/>
      <c r="F26" s="105"/>
      <c r="G26" s="105"/>
      <c r="H26" s="106"/>
      <c r="I26" s="1">
        <f>SUM(I24:I25)</f>
        <v>485845</v>
      </c>
      <c r="J26" s="6">
        <f>SUM(J24:J25)</f>
        <v>0</v>
      </c>
      <c r="K26" s="84">
        <f t="shared" si="0"/>
        <v>485845</v>
      </c>
      <c r="L26" s="89">
        <v>0</v>
      </c>
      <c r="M26" s="52">
        <f t="shared" si="1"/>
        <v>485845</v>
      </c>
      <c r="N26" s="16"/>
    </row>
    <row r="27" spans="1:14" ht="27" customHeight="1">
      <c r="A27" s="57" t="s">
        <v>134</v>
      </c>
      <c r="B27" s="60" t="s">
        <v>83</v>
      </c>
      <c r="C27" s="63">
        <v>1</v>
      </c>
      <c r="D27" s="162" t="s">
        <v>135</v>
      </c>
      <c r="E27" s="163"/>
      <c r="F27" s="163"/>
      <c r="G27" s="34"/>
      <c r="H27" s="35"/>
      <c r="I27" s="3">
        <v>0</v>
      </c>
      <c r="J27" s="8">
        <v>0</v>
      </c>
      <c r="K27" s="84">
        <f t="shared" si="0"/>
        <v>0</v>
      </c>
      <c r="L27" s="90">
        <v>0</v>
      </c>
      <c r="M27" s="52">
        <f t="shared" si="1"/>
        <v>0</v>
      </c>
      <c r="N27" s="16"/>
    </row>
    <row r="28" spans="1:14" ht="27" customHeight="1">
      <c r="A28" s="62" t="s">
        <v>78</v>
      </c>
      <c r="B28" s="27"/>
      <c r="C28" s="64">
        <v>2</v>
      </c>
      <c r="D28" s="162" t="s">
        <v>136</v>
      </c>
      <c r="E28" s="163"/>
      <c r="F28" s="163"/>
      <c r="G28" s="34"/>
      <c r="H28" s="35"/>
      <c r="I28" s="3">
        <v>0</v>
      </c>
      <c r="J28" s="8">
        <v>0</v>
      </c>
      <c r="K28" s="84">
        <f t="shared" si="0"/>
        <v>0</v>
      </c>
      <c r="L28" s="85">
        <v>0</v>
      </c>
      <c r="M28" s="52">
        <f t="shared" si="1"/>
        <v>0</v>
      </c>
      <c r="N28" s="16"/>
    </row>
    <row r="29" spans="1:14" ht="27" customHeight="1">
      <c r="A29" s="62" t="s">
        <v>38</v>
      </c>
      <c r="B29" s="27"/>
      <c r="C29" s="64">
        <v>3</v>
      </c>
      <c r="D29" s="162" t="s">
        <v>137</v>
      </c>
      <c r="E29" s="163"/>
      <c r="F29" s="163"/>
      <c r="G29" s="34"/>
      <c r="H29" s="35"/>
      <c r="I29" s="3">
        <v>0</v>
      </c>
      <c r="J29" s="8">
        <v>0</v>
      </c>
      <c r="K29" s="84">
        <f t="shared" si="0"/>
        <v>0</v>
      </c>
      <c r="L29" s="85">
        <v>0</v>
      </c>
      <c r="M29" s="52">
        <f t="shared" si="1"/>
        <v>0</v>
      </c>
      <c r="N29" s="16"/>
    </row>
    <row r="30" spans="1:14" ht="18" customHeight="1">
      <c r="A30" s="49"/>
      <c r="B30" s="116" t="s">
        <v>95</v>
      </c>
      <c r="C30" s="105"/>
      <c r="D30" s="105"/>
      <c r="E30" s="105"/>
      <c r="F30" s="105"/>
      <c r="G30" s="105"/>
      <c r="H30" s="106"/>
      <c r="I30" s="1">
        <f>SUM(I27:I28)</f>
        <v>0</v>
      </c>
      <c r="J30" s="6">
        <f>SUM(J27:J28)</f>
        <v>0</v>
      </c>
      <c r="K30" s="84">
        <f t="shared" si="0"/>
        <v>0</v>
      </c>
      <c r="L30" s="89">
        <v>0</v>
      </c>
      <c r="M30" s="52">
        <f t="shared" si="1"/>
        <v>0</v>
      </c>
      <c r="N30" s="16"/>
    </row>
    <row r="31" spans="1:14" ht="18" customHeight="1">
      <c r="A31" s="122" t="s">
        <v>96</v>
      </c>
      <c r="B31" s="105"/>
      <c r="C31" s="105"/>
      <c r="D31" s="105"/>
      <c r="E31" s="105"/>
      <c r="F31" s="105"/>
      <c r="G31" s="105"/>
      <c r="H31" s="106"/>
      <c r="I31" s="1">
        <f>I26-I30</f>
        <v>485845</v>
      </c>
      <c r="J31" s="6">
        <f>J26-J30</f>
        <v>0</v>
      </c>
      <c r="K31" s="84">
        <f t="shared" si="0"/>
        <v>485845</v>
      </c>
      <c r="L31" s="89">
        <v>0</v>
      </c>
      <c r="M31" s="93">
        <f t="shared" si="1"/>
        <v>485845</v>
      </c>
      <c r="N31" s="16"/>
    </row>
    <row r="32" spans="1:14" ht="18" customHeight="1">
      <c r="A32" s="122" t="s">
        <v>182</v>
      </c>
      <c r="B32" s="105"/>
      <c r="C32" s="105"/>
      <c r="D32" s="105"/>
      <c r="E32" s="105"/>
      <c r="F32" s="105"/>
      <c r="G32" s="105"/>
      <c r="H32" s="106"/>
      <c r="I32" s="1">
        <f>I23+I31</f>
        <v>552593</v>
      </c>
      <c r="J32" s="6">
        <f>J23+J31</f>
        <v>542082</v>
      </c>
      <c r="K32" s="84">
        <f t="shared" si="0"/>
        <v>1094675</v>
      </c>
      <c r="L32" s="89">
        <v>0</v>
      </c>
      <c r="M32" s="93">
        <f t="shared" si="1"/>
        <v>1094675</v>
      </c>
      <c r="N32" s="16"/>
    </row>
    <row r="33" spans="1:14" ht="13.5" customHeight="1">
      <c r="A33" s="128" t="s">
        <v>65</v>
      </c>
      <c r="B33" s="129"/>
      <c r="C33" s="129"/>
      <c r="D33" s="129"/>
      <c r="E33" s="129"/>
      <c r="F33" s="129"/>
      <c r="G33" s="129"/>
      <c r="H33" s="130"/>
      <c r="I33" s="131" t="s">
        <v>153</v>
      </c>
      <c r="J33" s="148" t="s">
        <v>154</v>
      </c>
      <c r="K33" s="167" t="s">
        <v>155</v>
      </c>
      <c r="L33" s="151" t="s">
        <v>156</v>
      </c>
      <c r="M33" s="154" t="s">
        <v>157</v>
      </c>
      <c r="N33" s="16"/>
    </row>
    <row r="34" spans="1:14" ht="13.5">
      <c r="A34" s="17"/>
      <c r="B34" s="18"/>
      <c r="C34" s="110" t="s">
        <v>64</v>
      </c>
      <c r="D34" s="111"/>
      <c r="E34" s="111"/>
      <c r="F34" s="111"/>
      <c r="G34" s="111"/>
      <c r="H34" s="112"/>
      <c r="I34" s="132"/>
      <c r="J34" s="147"/>
      <c r="K34" s="166"/>
      <c r="L34" s="140"/>
      <c r="M34" s="155"/>
      <c r="N34" s="16"/>
    </row>
    <row r="35" spans="1:14" ht="18" customHeight="1">
      <c r="A35" s="19" t="s">
        <v>49</v>
      </c>
      <c r="B35" s="24" t="s">
        <v>0</v>
      </c>
      <c r="C35" s="99">
        <v>1</v>
      </c>
      <c r="D35" s="101" t="s">
        <v>164</v>
      </c>
      <c r="E35" s="102"/>
      <c r="F35" s="102"/>
      <c r="G35" s="32"/>
      <c r="H35" s="33"/>
      <c r="I35" s="2">
        <v>3000000</v>
      </c>
      <c r="J35" s="7">
        <v>0</v>
      </c>
      <c r="K35" s="87">
        <f>I35+J35</f>
        <v>3000000</v>
      </c>
      <c r="L35" s="85">
        <v>0</v>
      </c>
      <c r="M35" s="80">
        <f>K35+L35</f>
        <v>3000000</v>
      </c>
      <c r="N35" s="16"/>
    </row>
    <row r="36" spans="1:14" ht="18" customHeight="1">
      <c r="A36" s="38" t="s">
        <v>50</v>
      </c>
      <c r="B36" s="24" t="s">
        <v>75</v>
      </c>
      <c r="C36" s="100"/>
      <c r="D36" s="103"/>
      <c r="E36" s="103"/>
      <c r="F36" s="103"/>
      <c r="G36" s="46"/>
      <c r="H36" s="47"/>
      <c r="I36" s="4"/>
      <c r="J36" s="10"/>
      <c r="K36" s="88"/>
      <c r="L36" s="86"/>
      <c r="M36" s="81"/>
      <c r="N36" s="16"/>
    </row>
    <row r="37" spans="1:14" ht="18" customHeight="1">
      <c r="A37" s="38" t="s">
        <v>73</v>
      </c>
      <c r="B37" s="24"/>
      <c r="C37" s="99">
        <v>2</v>
      </c>
      <c r="D37" s="101" t="s">
        <v>173</v>
      </c>
      <c r="E37" s="102"/>
      <c r="F37" s="102"/>
      <c r="G37" s="32"/>
      <c r="H37" s="33"/>
      <c r="I37" s="2">
        <v>1825000</v>
      </c>
      <c r="J37" s="7">
        <v>0</v>
      </c>
      <c r="K37" s="87">
        <f>I37+J37</f>
        <v>1825000</v>
      </c>
      <c r="L37" s="85">
        <v>0</v>
      </c>
      <c r="M37" s="80">
        <f>K37+L37</f>
        <v>1825000</v>
      </c>
      <c r="N37" s="16"/>
    </row>
    <row r="38" spans="1:14" ht="18" customHeight="1">
      <c r="A38" s="38" t="s">
        <v>74</v>
      </c>
      <c r="B38" s="24"/>
      <c r="C38" s="100"/>
      <c r="D38" s="103"/>
      <c r="E38" s="103"/>
      <c r="F38" s="103"/>
      <c r="G38" s="46"/>
      <c r="H38" s="47"/>
      <c r="I38" s="4"/>
      <c r="J38" s="10"/>
      <c r="K38" s="88"/>
      <c r="L38" s="86"/>
      <c r="M38" s="81"/>
      <c r="N38" s="16"/>
    </row>
    <row r="39" spans="1:14" ht="18" customHeight="1">
      <c r="A39" s="38" t="s">
        <v>36</v>
      </c>
      <c r="B39" s="27"/>
      <c r="C39" s="99">
        <v>3</v>
      </c>
      <c r="D39" s="101" t="s">
        <v>138</v>
      </c>
      <c r="E39" s="102"/>
      <c r="F39" s="102"/>
      <c r="G39" s="32"/>
      <c r="H39" s="33"/>
      <c r="I39" s="2">
        <v>836000</v>
      </c>
      <c r="J39" s="7">
        <v>0</v>
      </c>
      <c r="K39" s="87">
        <f>I39+J39</f>
        <v>836000</v>
      </c>
      <c r="L39" s="85">
        <v>-836000</v>
      </c>
      <c r="M39" s="80">
        <f>K39+L39</f>
        <v>0</v>
      </c>
      <c r="N39" s="16"/>
    </row>
    <row r="40" spans="1:14" ht="18" customHeight="1">
      <c r="A40" s="38" t="s">
        <v>37</v>
      </c>
      <c r="B40" s="27"/>
      <c r="C40" s="100"/>
      <c r="D40" s="103"/>
      <c r="E40" s="103"/>
      <c r="F40" s="103"/>
      <c r="G40" s="46"/>
      <c r="H40" s="47"/>
      <c r="I40" s="4"/>
      <c r="J40" s="10"/>
      <c r="K40" s="88"/>
      <c r="L40" s="86"/>
      <c r="M40" s="83"/>
      <c r="N40" s="16"/>
    </row>
    <row r="41" spans="1:14" ht="18" customHeight="1">
      <c r="A41" s="38"/>
      <c r="B41" s="116" t="s">
        <v>139</v>
      </c>
      <c r="C41" s="105"/>
      <c r="D41" s="105"/>
      <c r="E41" s="105"/>
      <c r="F41" s="105"/>
      <c r="G41" s="105"/>
      <c r="H41" s="106"/>
      <c r="I41" s="4">
        <f>SUM(I35:I39)</f>
        <v>5661000</v>
      </c>
      <c r="J41" s="10">
        <f>SUM(J35:J39)</f>
        <v>0</v>
      </c>
      <c r="K41" s="84">
        <f>SUM(K35:K39)</f>
        <v>5661000</v>
      </c>
      <c r="L41" s="89">
        <f>SUM(L35:L39)</f>
        <v>-836000</v>
      </c>
      <c r="M41" s="52">
        <f>SUM(M35:M39)</f>
        <v>4825000</v>
      </c>
      <c r="N41" s="16"/>
    </row>
    <row r="42" spans="1:14" ht="18" customHeight="1">
      <c r="A42" s="38"/>
      <c r="B42" s="24" t="s">
        <v>80</v>
      </c>
      <c r="C42" s="99">
        <v>1</v>
      </c>
      <c r="D42" s="161" t="s">
        <v>184</v>
      </c>
      <c r="E42" s="102"/>
      <c r="F42" s="102"/>
      <c r="G42" s="32"/>
      <c r="H42" s="33"/>
      <c r="I42" s="2">
        <v>0</v>
      </c>
      <c r="J42" s="7">
        <v>0</v>
      </c>
      <c r="K42" s="87">
        <f>I42+J42</f>
        <v>0</v>
      </c>
      <c r="L42" s="85">
        <v>0</v>
      </c>
      <c r="M42" s="80">
        <f>K42+L42</f>
        <v>0</v>
      </c>
      <c r="N42" s="16"/>
    </row>
    <row r="43" spans="1:14" ht="18" customHeight="1">
      <c r="A43" s="38"/>
      <c r="B43" s="24" t="s">
        <v>81</v>
      </c>
      <c r="C43" s="100"/>
      <c r="D43" s="103"/>
      <c r="E43" s="103"/>
      <c r="F43" s="103"/>
      <c r="G43" s="46"/>
      <c r="H43" s="47"/>
      <c r="I43" s="4"/>
      <c r="J43" s="10"/>
      <c r="K43" s="88"/>
      <c r="L43" s="86"/>
      <c r="M43" s="83"/>
      <c r="N43" s="16"/>
    </row>
    <row r="44" spans="1:14" ht="18" customHeight="1">
      <c r="A44" s="38"/>
      <c r="B44" s="24"/>
      <c r="C44" s="99">
        <v>2</v>
      </c>
      <c r="D44" s="161" t="s">
        <v>39</v>
      </c>
      <c r="E44" s="102"/>
      <c r="F44" s="102"/>
      <c r="G44" s="32"/>
      <c r="H44" s="33"/>
      <c r="I44" s="2">
        <v>3000000</v>
      </c>
      <c r="J44" s="7">
        <v>0</v>
      </c>
      <c r="K44" s="87">
        <f>I44+J44</f>
        <v>3000000</v>
      </c>
      <c r="L44" s="85">
        <v>0</v>
      </c>
      <c r="M44" s="80">
        <f>K44+L44</f>
        <v>3000000</v>
      </c>
      <c r="N44" s="16"/>
    </row>
    <row r="45" spans="1:14" ht="18" customHeight="1">
      <c r="A45" s="38"/>
      <c r="B45" s="24"/>
      <c r="C45" s="100"/>
      <c r="D45" s="103"/>
      <c r="E45" s="103"/>
      <c r="F45" s="103"/>
      <c r="G45" s="46"/>
      <c r="H45" s="47"/>
      <c r="I45" s="4"/>
      <c r="J45" s="10"/>
      <c r="K45" s="88"/>
      <c r="L45" s="86"/>
      <c r="M45" s="83"/>
      <c r="N45" s="16"/>
    </row>
    <row r="46" spans="1:14" ht="18" customHeight="1">
      <c r="A46" s="38"/>
      <c r="B46" s="24"/>
      <c r="C46" s="99">
        <v>3</v>
      </c>
      <c r="D46" s="161" t="s">
        <v>168</v>
      </c>
      <c r="E46" s="102"/>
      <c r="F46" s="102"/>
      <c r="G46" s="32"/>
      <c r="H46" s="33"/>
      <c r="I46" s="2">
        <v>0</v>
      </c>
      <c r="J46" s="7">
        <v>836000</v>
      </c>
      <c r="K46" s="87">
        <f>I46+J46</f>
        <v>836000</v>
      </c>
      <c r="L46" s="85">
        <v>-836000</v>
      </c>
      <c r="M46" s="80">
        <f>K46+L46</f>
        <v>0</v>
      </c>
      <c r="N46" s="16"/>
    </row>
    <row r="47" spans="1:14" ht="18" customHeight="1">
      <c r="A47" s="38"/>
      <c r="B47" s="24"/>
      <c r="C47" s="100"/>
      <c r="D47" s="103"/>
      <c r="E47" s="103"/>
      <c r="F47" s="103"/>
      <c r="G47" s="46"/>
      <c r="H47" s="47"/>
      <c r="I47" s="4"/>
      <c r="J47" s="10"/>
      <c r="K47" s="88"/>
      <c r="L47" s="86"/>
      <c r="M47" s="83"/>
      <c r="N47" s="16"/>
    </row>
    <row r="48" spans="1:14" ht="18" customHeight="1">
      <c r="A48" s="16"/>
      <c r="B48" s="119" t="s">
        <v>97</v>
      </c>
      <c r="C48" s="105"/>
      <c r="D48" s="105"/>
      <c r="E48" s="105"/>
      <c r="F48" s="105"/>
      <c r="G48" s="105"/>
      <c r="H48" s="106"/>
      <c r="I48" s="4">
        <f>SUM(I42:I46)</f>
        <v>3000000</v>
      </c>
      <c r="J48" s="10">
        <f>SUM(J42:J46)</f>
        <v>836000</v>
      </c>
      <c r="K48" s="84">
        <f>SUM(K42:K46)</f>
        <v>3836000</v>
      </c>
      <c r="L48" s="89">
        <f>SUM(L42:L46)</f>
        <v>-836000</v>
      </c>
      <c r="M48" s="52">
        <f>K48+L48</f>
        <v>3000000</v>
      </c>
      <c r="N48" s="16"/>
    </row>
    <row r="49" spans="1:14" ht="18" customHeight="1">
      <c r="A49" s="120" t="s">
        <v>140</v>
      </c>
      <c r="B49" s="105"/>
      <c r="C49" s="105"/>
      <c r="D49" s="105"/>
      <c r="E49" s="105"/>
      <c r="F49" s="105"/>
      <c r="G49" s="105"/>
      <c r="H49" s="106"/>
      <c r="I49" s="1">
        <f>I41-I48</f>
        <v>2661000</v>
      </c>
      <c r="J49" s="6">
        <f>J41-J48</f>
        <v>-836000</v>
      </c>
      <c r="K49" s="84">
        <f>I49+J49</f>
        <v>1825000</v>
      </c>
      <c r="L49" s="89">
        <v>0</v>
      </c>
      <c r="M49" s="52">
        <f>K49+L49</f>
        <v>1825000</v>
      </c>
      <c r="N49" s="16"/>
    </row>
    <row r="50" spans="1:14" ht="18" customHeight="1">
      <c r="A50" s="120" t="s">
        <v>141</v>
      </c>
      <c r="B50" s="105"/>
      <c r="C50" s="105"/>
      <c r="D50" s="105"/>
      <c r="E50" s="105"/>
      <c r="F50" s="105"/>
      <c r="G50" s="105"/>
      <c r="H50" s="106"/>
      <c r="I50" s="4">
        <f>I32+I49</f>
        <v>3213593</v>
      </c>
      <c r="J50" s="74">
        <f>J32+J49</f>
        <v>-293918</v>
      </c>
      <c r="K50" s="84">
        <f>I50+J50</f>
        <v>2919675</v>
      </c>
      <c r="L50" s="89">
        <v>0</v>
      </c>
      <c r="M50" s="52">
        <f>K50+L50</f>
        <v>2919675</v>
      </c>
      <c r="N50" s="16"/>
    </row>
    <row r="51" spans="1:13" s="32" customFormat="1" ht="18" customHeight="1">
      <c r="A51" s="29"/>
      <c r="B51" s="34"/>
      <c r="C51" s="50"/>
      <c r="D51" s="51"/>
      <c r="E51" s="51"/>
      <c r="F51" s="51"/>
      <c r="G51" s="51"/>
      <c r="H51" s="51"/>
      <c r="I51" s="52"/>
      <c r="J51" s="52"/>
      <c r="K51" s="83"/>
      <c r="L51" s="83"/>
      <c r="M51" s="52"/>
    </row>
    <row r="52" spans="1:14" ht="18" customHeight="1">
      <c r="A52" s="65" t="s">
        <v>57</v>
      </c>
      <c r="B52" s="105" t="s">
        <v>98</v>
      </c>
      <c r="C52" s="105"/>
      <c r="D52" s="105"/>
      <c r="E52" s="105"/>
      <c r="F52" s="105"/>
      <c r="G52" s="105"/>
      <c r="H52" s="106"/>
      <c r="I52" s="4">
        <v>13777519</v>
      </c>
      <c r="J52" s="10">
        <v>11347471</v>
      </c>
      <c r="K52" s="89">
        <f aca="true" t="shared" si="2" ref="K52:K57">I52+J52</f>
        <v>25124990</v>
      </c>
      <c r="L52" s="89">
        <v>0</v>
      </c>
      <c r="M52" s="52">
        <f aca="true" t="shared" si="3" ref="M52:M57">K52+L52</f>
        <v>25124990</v>
      </c>
      <c r="N52" s="16"/>
    </row>
    <row r="53" spans="1:14" ht="18" customHeight="1">
      <c r="A53" s="66" t="s">
        <v>58</v>
      </c>
      <c r="B53" s="105" t="s">
        <v>99</v>
      </c>
      <c r="C53" s="105"/>
      <c r="D53" s="105"/>
      <c r="E53" s="105"/>
      <c r="F53" s="105"/>
      <c r="G53" s="105"/>
      <c r="H53" s="106"/>
      <c r="I53" s="1">
        <f>I50+I52</f>
        <v>16991112</v>
      </c>
      <c r="J53" s="6">
        <f>J50+J52</f>
        <v>11053553</v>
      </c>
      <c r="K53" s="89">
        <f t="shared" si="2"/>
        <v>28044665</v>
      </c>
      <c r="L53" s="89">
        <v>0</v>
      </c>
      <c r="M53" s="52">
        <f t="shared" si="3"/>
        <v>28044665</v>
      </c>
      <c r="N53" s="16"/>
    </row>
    <row r="54" spans="1:14" ht="18" customHeight="1">
      <c r="A54" s="66" t="s">
        <v>6</v>
      </c>
      <c r="B54" s="156" t="s">
        <v>42</v>
      </c>
      <c r="C54" s="156"/>
      <c r="D54" s="156"/>
      <c r="E54" s="156"/>
      <c r="F54" s="156"/>
      <c r="G54" s="156"/>
      <c r="H54" s="157"/>
      <c r="I54" s="4">
        <v>0</v>
      </c>
      <c r="J54" s="10">
        <v>0</v>
      </c>
      <c r="K54" s="89">
        <f t="shared" si="2"/>
        <v>0</v>
      </c>
      <c r="L54" s="86">
        <v>0</v>
      </c>
      <c r="M54" s="52">
        <f t="shared" si="3"/>
        <v>0</v>
      </c>
      <c r="N54" s="16"/>
    </row>
    <row r="55" spans="1:14" ht="18" customHeight="1">
      <c r="A55" s="66" t="s">
        <v>7</v>
      </c>
      <c r="B55" s="158" t="s">
        <v>43</v>
      </c>
      <c r="C55" s="158"/>
      <c r="D55" s="158"/>
      <c r="E55" s="158"/>
      <c r="F55" s="158"/>
      <c r="G55" s="158"/>
      <c r="H55" s="159"/>
      <c r="I55" s="2">
        <v>0</v>
      </c>
      <c r="J55" s="7">
        <v>0</v>
      </c>
      <c r="K55" s="89">
        <f t="shared" si="2"/>
        <v>0</v>
      </c>
      <c r="L55" s="85">
        <v>0</v>
      </c>
      <c r="M55" s="52">
        <f t="shared" si="3"/>
        <v>0</v>
      </c>
      <c r="N55" s="16"/>
    </row>
    <row r="56" spans="1:14" ht="18" customHeight="1">
      <c r="A56" s="66" t="s">
        <v>73</v>
      </c>
      <c r="B56" s="67" t="s">
        <v>45</v>
      </c>
      <c r="C56" s="67"/>
      <c r="D56" s="67"/>
      <c r="E56" s="67"/>
      <c r="F56" s="67"/>
      <c r="G56" s="67"/>
      <c r="H56" s="68"/>
      <c r="I56" s="1">
        <f>I57</f>
        <v>10000000</v>
      </c>
      <c r="J56" s="6">
        <f>J57</f>
        <v>0</v>
      </c>
      <c r="K56" s="89">
        <f t="shared" si="2"/>
        <v>10000000</v>
      </c>
      <c r="L56" s="89">
        <v>0</v>
      </c>
      <c r="M56" s="52">
        <f t="shared" si="3"/>
        <v>10000000</v>
      </c>
      <c r="N56" s="16"/>
    </row>
    <row r="57" spans="1:14" ht="18" customHeight="1">
      <c r="A57" s="66" t="s">
        <v>74</v>
      </c>
      <c r="B57" s="67"/>
      <c r="C57" s="67" t="s">
        <v>59</v>
      </c>
      <c r="D57" s="67"/>
      <c r="E57" s="67"/>
      <c r="F57" s="67"/>
      <c r="G57" s="67"/>
      <c r="H57" s="68"/>
      <c r="I57" s="3">
        <v>10000000</v>
      </c>
      <c r="J57" s="8">
        <v>0</v>
      </c>
      <c r="K57" s="89">
        <f t="shared" si="2"/>
        <v>10000000</v>
      </c>
      <c r="L57" s="89">
        <v>0</v>
      </c>
      <c r="M57" s="52">
        <f t="shared" si="3"/>
        <v>10000000</v>
      </c>
      <c r="N57" s="16"/>
    </row>
    <row r="58" spans="1:14" ht="18" customHeight="1">
      <c r="A58" s="66" t="s">
        <v>47</v>
      </c>
      <c r="B58" s="158" t="s">
        <v>44</v>
      </c>
      <c r="C58" s="158"/>
      <c r="D58" s="158"/>
      <c r="E58" s="158"/>
      <c r="F58" s="158"/>
      <c r="G58" s="158"/>
      <c r="H58" s="159"/>
      <c r="I58" s="3">
        <v>0</v>
      </c>
      <c r="J58" s="8">
        <v>0</v>
      </c>
      <c r="K58" s="85">
        <f>I58+J58</f>
        <v>0</v>
      </c>
      <c r="L58" s="85">
        <v>0</v>
      </c>
      <c r="M58" s="82">
        <f>K58+L58</f>
        <v>0</v>
      </c>
      <c r="N58" s="16"/>
    </row>
    <row r="59" spans="1:14" ht="18" customHeight="1">
      <c r="A59" s="66" t="s">
        <v>56</v>
      </c>
      <c r="B59" s="69"/>
      <c r="C59" s="70" t="s">
        <v>54</v>
      </c>
      <c r="D59" s="70"/>
      <c r="E59" s="70"/>
      <c r="F59" s="70"/>
      <c r="G59" s="70"/>
      <c r="H59" s="71"/>
      <c r="I59" s="2">
        <v>0</v>
      </c>
      <c r="J59" s="7">
        <v>0</v>
      </c>
      <c r="K59" s="90">
        <f>I59+J59</f>
        <v>0</v>
      </c>
      <c r="L59" s="90">
        <v>0</v>
      </c>
      <c r="M59" s="79">
        <f>K59+L59</f>
        <v>0</v>
      </c>
      <c r="N59" s="16"/>
    </row>
    <row r="60" spans="1:14" ht="18" customHeight="1">
      <c r="A60" s="66" t="s">
        <v>36</v>
      </c>
      <c r="B60" s="70"/>
      <c r="C60" s="70" t="s">
        <v>55</v>
      </c>
      <c r="D60" s="70"/>
      <c r="E60" s="70"/>
      <c r="F60" s="70"/>
      <c r="G60" s="70"/>
      <c r="H60" s="71"/>
      <c r="I60" s="2">
        <v>0</v>
      </c>
      <c r="J60" s="7">
        <v>0</v>
      </c>
      <c r="K60" s="90">
        <f>I60+J60</f>
        <v>0</v>
      </c>
      <c r="L60" s="90">
        <v>0</v>
      </c>
      <c r="M60" s="79">
        <f>K60+L60</f>
        <v>0</v>
      </c>
      <c r="N60" s="16"/>
    </row>
    <row r="61" spans="1:14" ht="18" customHeight="1" thickBot="1">
      <c r="A61" s="72"/>
      <c r="B61" s="160" t="s">
        <v>142</v>
      </c>
      <c r="C61" s="108"/>
      <c r="D61" s="108"/>
      <c r="E61" s="108"/>
      <c r="F61" s="108"/>
      <c r="G61" s="108"/>
      <c r="H61" s="109"/>
      <c r="I61" s="5">
        <f>I53+I54-I55+I56-I58</f>
        <v>26991112</v>
      </c>
      <c r="J61" s="9">
        <f>J53+J54-J55+J56-J58</f>
        <v>11053553</v>
      </c>
      <c r="K61" s="91">
        <f>I61+J61</f>
        <v>38044665</v>
      </c>
      <c r="L61" s="91">
        <v>0</v>
      </c>
      <c r="M61" s="92">
        <f>K61+L61</f>
        <v>38044665</v>
      </c>
      <c r="N61" s="16"/>
    </row>
    <row r="62" ht="13.5">
      <c r="D62" s="54"/>
    </row>
  </sheetData>
  <sheetProtection password="B10E" sheet="1" formatCells="0" formatColumns="0" formatRows="0" insertColumns="0" insertRows="0" insertHyperlinks="0" deleteColumns="0" deleteRows="0" sort="0" autoFilter="0" pivotTables="0"/>
  <mergeCells count="64">
    <mergeCell ref="L5:L6"/>
    <mergeCell ref="L33:L34"/>
    <mergeCell ref="M5:M6"/>
    <mergeCell ref="M33:M34"/>
    <mergeCell ref="A2:M2"/>
    <mergeCell ref="D4:L4"/>
    <mergeCell ref="K33:K34"/>
    <mergeCell ref="C34:H34"/>
    <mergeCell ref="I33:I34"/>
    <mergeCell ref="D24:F24"/>
    <mergeCell ref="B53:H53"/>
    <mergeCell ref="B54:H54"/>
    <mergeCell ref="B55:H55"/>
    <mergeCell ref="B58:H58"/>
    <mergeCell ref="B61:H61"/>
    <mergeCell ref="J5:J6"/>
    <mergeCell ref="J33:J34"/>
    <mergeCell ref="C46:C47"/>
    <mergeCell ref="D46:F47"/>
    <mergeCell ref="B48:H48"/>
    <mergeCell ref="A49:H49"/>
    <mergeCell ref="A50:H50"/>
    <mergeCell ref="B52:H52"/>
    <mergeCell ref="B41:H41"/>
    <mergeCell ref="C42:C43"/>
    <mergeCell ref="D42:F43"/>
    <mergeCell ref="C44:C45"/>
    <mergeCell ref="D44:F45"/>
    <mergeCell ref="C35:C36"/>
    <mergeCell ref="D35:F36"/>
    <mergeCell ref="C39:C40"/>
    <mergeCell ref="D39:F40"/>
    <mergeCell ref="B30:H30"/>
    <mergeCell ref="A31:H31"/>
    <mergeCell ref="A32:H32"/>
    <mergeCell ref="A33:H33"/>
    <mergeCell ref="C37:C38"/>
    <mergeCell ref="D37:F38"/>
    <mergeCell ref="D25:F25"/>
    <mergeCell ref="B26:H26"/>
    <mergeCell ref="D27:F27"/>
    <mergeCell ref="D28:F28"/>
    <mergeCell ref="D29:F29"/>
    <mergeCell ref="D18:F18"/>
    <mergeCell ref="D19:F19"/>
    <mergeCell ref="D20:F20"/>
    <mergeCell ref="D21:F21"/>
    <mergeCell ref="B22:H22"/>
    <mergeCell ref="D9:F9"/>
    <mergeCell ref="D10:F10"/>
    <mergeCell ref="D11:F11"/>
    <mergeCell ref="A23:H23"/>
    <mergeCell ref="D12:F12"/>
    <mergeCell ref="D13:F13"/>
    <mergeCell ref="D14:F14"/>
    <mergeCell ref="B15:H15"/>
    <mergeCell ref="D16:F16"/>
    <mergeCell ref="D17:F17"/>
    <mergeCell ref="A5:H5"/>
    <mergeCell ref="I5:I6"/>
    <mergeCell ref="K5:K6"/>
    <mergeCell ref="C6:H6"/>
    <mergeCell ref="D7:F7"/>
    <mergeCell ref="D8:F8"/>
  </mergeCells>
  <printOptions/>
  <pageMargins left="0.9448818897637796" right="0.31496062992125984" top="0.7874015748031497" bottom="0.4724409448818898" header="0.8267716535433072" footer="0.5118110236220472"/>
  <pageSetup horizontalDpi="400" verticalDpi="400" orientation="portrait" paperSize="9" scale="75" r:id="rId1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大山崎町社会福祉協議会</dc:creator>
  <cp:keywords/>
  <dc:description/>
  <cp:lastModifiedBy>Administrator</cp:lastModifiedBy>
  <cp:lastPrinted>2016-06-03T06:06:25Z</cp:lastPrinted>
  <dcterms:created xsi:type="dcterms:W3CDTF">2000-02-23T12:48:32Z</dcterms:created>
  <dcterms:modified xsi:type="dcterms:W3CDTF">2016-09-20T09:07:47Z</dcterms:modified>
  <cp:category/>
  <cp:version/>
  <cp:contentType/>
  <cp:contentStatus/>
</cp:coreProperties>
</file>